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потр'!$M$18:$BF$28</definedName>
    <definedName name="checkCell_List06_13_double_date">'Форма 4.2.1 | Т-ТЭ | потр'!$BG$18:$BG$28</definedName>
    <definedName name="checkCell_List06_13_unique_t">'Форма 4.2.1 | Т-ТЭ | потр'!$M$18:$M$28</definedName>
    <definedName name="checkCell_List06_13_unique_t1">'Форма 4.2.1 | Т-ТЭ | потр'!$BH$18:$BH$28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потр'!$BE$18:$BE$28</definedName>
    <definedName name="List06_13_note">'Форма 4.2.1 | Т-ТЭ | потр'!$BF$18:$BF$28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потр'!$BE$13:$BE$28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REESTR_ORG!$A$2:$J$167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49" i="612"/>
  <c r="A150"/>
  <c r="A147"/>
  <c r="A148"/>
  <c r="A145"/>
  <c r="A146"/>
  <c r="A143" l="1"/>
  <c r="A144"/>
  <c r="O7" i="642"/>
  <c r="O8"/>
  <c r="O9"/>
  <c r="O10"/>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L18"/>
  <c r="O18"/>
  <c r="BI18"/>
  <c r="L19"/>
  <c r="BI19"/>
  <c r="L20"/>
  <c r="BI20"/>
  <c r="L21"/>
  <c r="BI21"/>
  <c r="L22"/>
  <c r="BI22"/>
  <c r="L23"/>
  <c r="BI23"/>
  <c r="L24"/>
  <c r="Q25"/>
  <c r="X25"/>
  <c r="AE25"/>
  <c r="AL25"/>
  <c r="AS25"/>
  <c r="AZ25"/>
  <c r="BG24"/>
  <c r="BI24"/>
  <c r="BI25"/>
  <c r="BI26"/>
  <c r="BI27"/>
  <c r="BI28"/>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Z245" i="471"/>
  <c r="AS245"/>
  <c r="AL245"/>
  <c r="AE245"/>
  <c r="X245"/>
  <c r="H12" i="644" l="1"/>
  <c r="H11"/>
  <c r="H9"/>
  <c r="H8"/>
  <c r="H7"/>
  <c r="H12" i="622"/>
  <c r="H9"/>
  <c r="H8"/>
  <c r="H12" i="643"/>
  <c r="H9"/>
  <c r="H8"/>
  <c r="R14" i="601"/>
  <c r="H13" i="644" s="1"/>
  <c r="R13" i="601"/>
  <c r="R12"/>
  <c r="P12"/>
  <c r="F13" i="644"/>
  <c r="F12"/>
  <c r="F11"/>
  <c r="F10"/>
  <c r="F9"/>
  <c r="F8"/>
  <c r="M14" i="601"/>
  <c r="M13"/>
  <c r="M12"/>
  <c r="H13" i="643" l="1"/>
  <c r="H13" i="622"/>
  <c r="B3" i="525"/>
  <c r="E3" i="437"/>
  <c r="B2" i="525"/>
  <c r="O7" i="627" l="1"/>
  <c r="O8"/>
  <c r="O9"/>
  <c r="O10"/>
  <c r="O17"/>
  <c r="P17" s="1"/>
  <c r="Q17" s="1"/>
  <c r="R17" s="1"/>
  <c r="S17" s="1"/>
  <c r="U17" s="1"/>
  <c r="V17" s="1"/>
  <c r="W17" s="1"/>
  <c r="Z24"/>
  <c r="Q25"/>
  <c r="L23"/>
  <c r="L19"/>
  <c r="L21"/>
  <c r="X24"/>
  <c r="L18"/>
  <c r="L20"/>
  <c r="L24"/>
  <c r="Y23"/>
  <c r="O7" i="632" l="1"/>
  <c r="O8"/>
  <c r="O9"/>
  <c r="O10"/>
  <c r="O18"/>
  <c r="P18" s="1"/>
  <c r="Q18" s="1"/>
  <c r="R18" s="1"/>
  <c r="S18" s="1"/>
  <c r="T18" s="1"/>
  <c r="V18" s="1"/>
  <c r="X18" s="1"/>
  <c r="R24"/>
  <c r="L21"/>
  <c r="L22"/>
  <c r="Y23"/>
  <c r="L20"/>
  <c r="L23"/>
  <c r="L19"/>
  <c r="M12" i="550" l="1"/>
  <c r="BI251" i="471" l="1"/>
  <c r="BI250"/>
  <c r="BI249"/>
  <c r="BI248"/>
  <c r="BI247"/>
  <c r="BI246"/>
  <c r="BI245"/>
  <c r="Q245"/>
  <c r="BI244"/>
  <c r="BI243"/>
  <c r="BI242"/>
  <c r="BI241"/>
  <c r="BI240"/>
  <c r="BI239"/>
  <c r="BI238"/>
  <c r="H11" i="643"/>
  <c r="H7"/>
  <c r="F8"/>
  <c r="L243" i="471"/>
  <c r="F12" i="643"/>
  <c r="F9"/>
  <c r="F11"/>
  <c r="L242" i="471"/>
  <c r="L244"/>
  <c r="F13" i="643"/>
  <c r="L241" i="471"/>
  <c r="L239"/>
  <c r="L238"/>
  <c r="BG244"/>
  <c r="L240"/>
  <c r="F10" i="643"/>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20" i="471"/>
  <c r="L23" i="640"/>
  <c r="F13" i="641"/>
  <c r="F9"/>
  <c r="L22" i="640"/>
  <c r="F11" i="641"/>
  <c r="L24" i="640"/>
  <c r="L21"/>
  <c r="F12" i="641"/>
  <c r="L221" i="471"/>
  <c r="X226"/>
  <c r="L223"/>
  <c r="L224"/>
  <c r="L222"/>
  <c r="L20" i="640"/>
  <c r="L25"/>
  <c r="F8" i="641"/>
  <c r="L226" i="471"/>
  <c r="F10" i="641"/>
  <c r="L225" i="471"/>
  <c r="L26" i="640"/>
  <c r="X26"/>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X37" i="471"/>
  <c r="L127"/>
  <c r="L131"/>
  <c r="L164"/>
  <c r="F11" i="634"/>
  <c r="F10" i="635"/>
  <c r="F11"/>
  <c r="L125" i="471"/>
  <c r="F10" i="639"/>
  <c r="L143" i="471"/>
  <c r="F13" i="635"/>
  <c r="Y183" i="471"/>
  <c r="F12" i="636"/>
  <c r="L33" i="471"/>
  <c r="L110"/>
  <c r="F10" i="638"/>
  <c r="L34" i="471"/>
  <c r="L144"/>
  <c r="L194"/>
  <c r="AC109"/>
  <c r="L179"/>
  <c r="L162"/>
  <c r="F10" i="636"/>
  <c r="L130" i="471"/>
  <c r="Y166"/>
  <c r="L68"/>
  <c r="L67"/>
  <c r="L36"/>
  <c r="L53"/>
  <c r="AD108"/>
  <c r="F8" i="636"/>
  <c r="F9"/>
  <c r="F10" i="637"/>
  <c r="L163" i="471"/>
  <c r="Y148"/>
  <c r="F12" i="634"/>
  <c r="L182" i="471"/>
  <c r="F12" i="639"/>
  <c r="L183" i="471"/>
  <c r="F13" i="638"/>
  <c r="F8" i="637"/>
  <c r="X167" i="471"/>
  <c r="L85"/>
  <c r="F9" i="638"/>
  <c r="L87" i="471"/>
  <c r="F12" i="637"/>
  <c r="L145" i="471"/>
  <c r="L70"/>
  <c r="L49"/>
  <c r="L52"/>
  <c r="L165"/>
  <c r="L197"/>
  <c r="L126"/>
  <c r="AC120"/>
  <c r="L148"/>
  <c r="L71"/>
  <c r="L196"/>
  <c r="F8" i="635"/>
  <c r="L193" i="471"/>
  <c r="L32"/>
  <c r="L72"/>
  <c r="F13" i="637"/>
  <c r="L166" i="471"/>
  <c r="L88"/>
  <c r="F11" i="636"/>
  <c r="L149" i="471"/>
  <c r="F8" i="638"/>
  <c r="AC110" i="471"/>
  <c r="L128"/>
  <c r="X149"/>
  <c r="L167"/>
  <c r="L106"/>
  <c r="L50"/>
  <c r="F9" i="634"/>
  <c r="F12" i="638"/>
  <c r="Y90" i="471"/>
  <c r="F11" i="639"/>
  <c r="F12" i="635"/>
  <c r="L35" i="471"/>
  <c r="L146"/>
  <c r="X73"/>
  <c r="L161"/>
  <c r="X131"/>
  <c r="L181"/>
  <c r="L54"/>
  <c r="L91"/>
  <c r="F13" i="634"/>
  <c r="F9" i="639"/>
  <c r="L31" i="471"/>
  <c r="F11" i="638"/>
  <c r="F10" i="634"/>
  <c r="X55" i="471"/>
  <c r="L73"/>
  <c r="L108"/>
  <c r="X91"/>
  <c r="L69"/>
  <c r="Y130"/>
  <c r="F9" i="637"/>
  <c r="F8" i="634"/>
  <c r="F9" i="635"/>
  <c r="L103" i="471"/>
  <c r="L180"/>
  <c r="L120"/>
  <c r="L104"/>
  <c r="L105"/>
  <c r="L37"/>
  <c r="L109"/>
  <c r="L51"/>
  <c r="L86"/>
  <c r="F11" i="637"/>
  <c r="F13" i="639"/>
  <c r="F13" i="636"/>
  <c r="AH197" i="471"/>
  <c r="L90"/>
  <c r="F8" i="639"/>
  <c r="L55" i="471"/>
  <c r="L195"/>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6"/>
  <c r="L21" i="625"/>
  <c r="L22" i="624"/>
  <c r="L18" i="625"/>
  <c r="L20"/>
  <c r="L22" i="626"/>
  <c r="L24" i="624"/>
  <c r="X24"/>
  <c r="L21"/>
  <c r="L26" i="626"/>
  <c r="L18" i="624"/>
  <c r="L24" i="625"/>
  <c r="L19" i="624"/>
  <c r="L19" i="625"/>
  <c r="L24" i="626"/>
  <c r="L25"/>
  <c r="L22" i="625"/>
  <c r="L20" i="624"/>
  <c r="L23"/>
  <c r="X24" i="625"/>
  <c r="L23" i="626"/>
  <c r="L20"/>
  <c r="L23" i="625"/>
  <c r="X26" i="626"/>
  <c r="V19" l="1"/>
  <c r="W19" s="1"/>
  <c r="V17" i="625"/>
  <c r="W17" s="1"/>
  <c r="V17" i="624"/>
  <c r="W17" s="1"/>
  <c r="AA24" i="633"/>
  <c r="AI23"/>
  <c r="N18"/>
  <c r="R18" s="1"/>
  <c r="Y18" s="1"/>
  <c r="Z18" s="1"/>
  <c r="AA18" s="1"/>
  <c r="AB18" s="1"/>
  <c r="AC18" s="1"/>
  <c r="AE18" s="1"/>
  <c r="Q25" i="631"/>
  <c r="Z24"/>
  <c r="AA23"/>
  <c r="O17"/>
  <c r="P17" s="1"/>
  <c r="Q17" s="1"/>
  <c r="R17" s="1"/>
  <c r="S17" s="1"/>
  <c r="Q25" i="630"/>
  <c r="Z24"/>
  <c r="W17"/>
  <c r="L24" i="631"/>
  <c r="L21"/>
  <c r="L21" i="630"/>
  <c r="L20" i="631"/>
  <c r="L18" i="630"/>
  <c r="L23" i="631"/>
  <c r="Y23" i="630"/>
  <c r="L21" i="633"/>
  <c r="L19" i="631"/>
  <c r="L22"/>
  <c r="L19" i="633"/>
  <c r="L22"/>
  <c r="L19" i="630"/>
  <c r="L20"/>
  <c r="L23" i="633"/>
  <c r="L18" i="631"/>
  <c r="X24" i="630"/>
  <c r="X24" i="631"/>
  <c r="L20" i="633"/>
  <c r="L24" i="630"/>
  <c r="L23"/>
  <c r="AH23" i="633"/>
  <c r="Y23" i="631"/>
  <c r="AG18" i="633" l="1"/>
  <c r="U17" i="631"/>
  <c r="Q25" i="629"/>
  <c r="Z24"/>
  <c r="O17"/>
  <c r="P17" s="1"/>
  <c r="Q17" s="1"/>
  <c r="R17" s="1"/>
  <c r="AF26" i="628"/>
  <c r="V25"/>
  <c r="AE24"/>
  <c r="V24"/>
  <c r="O17"/>
  <c r="P17" s="1"/>
  <c r="Q17" s="1"/>
  <c r="R17" s="1"/>
  <c r="S17" s="1"/>
  <c r="T17" s="1"/>
  <c r="U17" s="1"/>
  <c r="V17" s="1"/>
  <c r="W17" s="1"/>
  <c r="L24"/>
  <c r="L20" i="629"/>
  <c r="L23"/>
  <c r="L19" i="628"/>
  <c r="L24" i="629"/>
  <c r="L21"/>
  <c r="L21" i="628"/>
  <c r="AC25"/>
  <c r="Y23" i="629"/>
  <c r="L19"/>
  <c r="L18"/>
  <c r="L20" i="628"/>
  <c r="L18"/>
  <c r="E2" i="437"/>
  <c r="L23" i="628"/>
  <c r="L25"/>
  <c r="AC24"/>
  <c r="X24" i="629"/>
  <c r="AD23" i="628"/>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M297"/>
  <c r="F11" i="614"/>
  <c r="F13"/>
  <c r="F13" i="618"/>
  <c r="F341" i="471"/>
  <c r="F10" i="616"/>
  <c r="F13"/>
  <c r="F12" i="614"/>
  <c r="F10" i="622"/>
  <c r="F12" i="617"/>
  <c r="F10" i="618"/>
  <c r="F12" i="622"/>
  <c r="F9" i="617"/>
  <c r="F10" i="614"/>
  <c r="F8" i="617"/>
  <c r="F9" i="618"/>
  <c r="F13" i="617"/>
  <c r="F8" i="622"/>
  <c r="F11" i="618"/>
  <c r="F9" i="622"/>
  <c r="F12" i="618"/>
  <c r="F8" i="614"/>
  <c r="F11" i="616"/>
  <c r="F8"/>
  <c r="F11" i="622"/>
  <c r="F337" i="471"/>
  <c r="F8" i="618"/>
  <c r="F10" i="617"/>
  <c r="F9" i="614"/>
  <c r="M307" i="471"/>
  <c r="F338"/>
  <c r="F339"/>
  <c r="F12" i="616"/>
  <c r="F9"/>
  <c r="F11" i="617"/>
  <c r="M302" i="471"/>
  <c r="F342"/>
  <c r="F13" i="622"/>
  <c r="F340" i="471"/>
</calcChain>
</file>

<file path=xl/sharedStrings.xml><?xml version="1.0" encoding="utf-8"?>
<sst xmlns="http://schemas.openxmlformats.org/spreadsheetml/2006/main" count="4917" uniqueCount="2320">
  <si>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</si>
  <si>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</si>
  <si>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</si>
  <si>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</si>
  <si>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</si>
  <si>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</si>
  <si>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</si>
  <si>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</si>
  <si>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</si>
  <si>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</si>
  <si>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</si>
  <si>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</si>
  <si>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</si>
  <si>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</si>
  <si>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</si>
  <si>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</si>
  <si>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</si>
  <si>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</si>
  <si>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</si>
  <si>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</si>
  <si>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</si>
  <si>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</si>
  <si>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</si>
  <si>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</si>
  <si>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</si>
  <si>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</si>
  <si>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</si>
  <si>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</si>
  <si>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</si>
  <si>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</si>
  <si>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</si>
  <si>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</si>
  <si>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</si>
  <si>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</si>
  <si>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</si>
  <si>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</si>
  <si>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</si>
  <si>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</si>
  <si>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</si>
  <si>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</si>
  <si>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</si>
  <si>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</si>
  <si>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</si>
  <si>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</si>
  <si>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</si>
  <si>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</si>
  <si>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</si>
  <si>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</si>
  <si>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</si>
  <si>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</si>
  <si>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</si>
  <si>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</si>
  <si>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</si>
  <si>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</si>
  <si>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</si>
  <si>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</si>
  <si>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</si>
  <si>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</si>
  <si>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</si>
  <si>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</si>
  <si>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</si>
  <si>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</si>
  <si>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</si>
  <si>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</si>
  <si>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</si>
  <si>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</si>
  <si>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</si>
  <si>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</si>
  <si>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</si>
  <si>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</si>
  <si>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</si>
  <si>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</si>
  <si>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</si>
  <si>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</si>
  <si>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</si>
  <si>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</si>
  <si>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</si>
  <si>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</si>
  <si>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</si>
  <si>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</si>
  <si>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</si>
  <si>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</si>
  <si>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</si>
  <si>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</si>
  <si>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</si>
  <si>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</si>
  <si>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</si>
  <si>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</si>
  <si>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</si>
  <si>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</si>
  <si>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</si>
  <si>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</si>
  <si>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</si>
  <si>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</si>
  <si>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</si>
  <si>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</si>
  <si>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</si>
  <si>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</si>
  <si>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</si>
  <si>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</si>
  <si>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</si>
  <si>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</si>
  <si>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</si>
  <si>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</si>
  <si>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</si>
  <si>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</si>
  <si>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</si>
  <si>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</si>
  <si>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</si>
  <si>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</si>
  <si>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</si>
  <si>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</si>
  <si>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</si>
  <si>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</si>
  <si>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</si>
  <si>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</si>
  <si>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</si>
  <si>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</si>
  <si>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</si>
  <si>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</si>
  <si>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</si>
  <si>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</si>
  <si>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</si>
  <si>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</si>
  <si>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</si>
  <si>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</si>
  <si>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</si>
  <si>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</si>
  <si>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</si>
  <si>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</si>
  <si>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</si>
  <si>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</si>
  <si>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</si>
  <si>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</si>
  <si>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</si>
  <si>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</si>
  <si>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</si>
  <si>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</si>
  <si>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</si>
  <si>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</si>
  <si>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</si>
  <si>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</si>
  <si>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</si>
  <si>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</si>
  <si>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</si>
  <si>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</si>
  <si>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</si>
  <si>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</si>
  <si>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</si>
  <si>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</si>
  <si>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</si>
  <si>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</si>
  <si>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</si>
  <si>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</si>
  <si>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</si>
  <si>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</si>
  <si>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</si>
  <si>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</si>
  <si>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</si>
  <si>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</si>
  <si>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</si>
  <si>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</si>
  <si>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</si>
  <si>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</si>
  <si>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</si>
  <si>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</si>
  <si>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</si>
  <si>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</si>
  <si>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</si>
  <si>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</si>
  <si>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</si>
  <si>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</si>
  <si>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</si>
  <si>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</si>
  <si>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</si>
  <si>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</si>
  <si>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</si>
  <si>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</si>
  <si>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</si>
  <si>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</si>
  <si>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</si>
  <si>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</si>
  <si>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</si>
  <si>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</si>
  <si>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</si>
  <si>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</si>
  <si>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</si>
  <si>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</si>
  <si>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</si>
  <si>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</si>
  <si>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</si>
  <si>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</si>
  <si>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</si>
  <si>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</si>
  <si>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</si>
  <si>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</si>
  <si>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</si>
  <si>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</si>
  <si>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</si>
  <si>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</si>
  <si>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</si>
  <si>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</si>
  <si>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</si>
  <si>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</si>
  <si>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</si>
  <si>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</si>
  <si>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</si>
  <si>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</si>
  <si>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</si>
  <si>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</si>
  <si>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</si>
  <si>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</si>
  <si>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</si>
  <si>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</si>
  <si>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</si>
  <si>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</si>
  <si>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</si>
  <si>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</si>
  <si>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</si>
  <si>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</si>
  <si>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</si>
  <si>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</si>
  <si>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</si>
  <si>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</si>
  <si>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</si>
  <si>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</si>
  <si>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</si>
  <si>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</si>
  <si>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</si>
  <si>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</si>
  <si>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</si>
  <si>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</si>
  <si>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</si>
  <si>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</si>
  <si>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</si>
  <si>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</si>
  <si>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</si>
  <si>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</si>
  <si>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</si>
  <si>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</si>
  <si>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</si>
  <si>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</si>
  <si>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</si>
  <si>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</si>
  <si>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</si>
  <si>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</si>
  <si>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</si>
  <si>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</si>
  <si>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</si>
  <si>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</si>
  <si>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</si>
  <si>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</si>
  <si>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</si>
  <si>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</si>
  <si>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</si>
  <si>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</si>
  <si>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</si>
  <si>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</si>
  <si>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</si>
  <si>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</si>
  <si>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</si>
  <si>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</si>
  <si>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</si>
  <si>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</si>
  <si>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</si>
  <si>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</si>
  <si>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</si>
  <si>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</si>
  <si>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</si>
  <si>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</si>
  <si>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</si>
  <si>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</si>
  <si>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</si>
  <si>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</si>
  <si>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</si>
  <si>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</si>
  <si>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</si>
  <si>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</si>
  <si>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</si>
  <si>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</si>
  <si>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</si>
  <si>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</si>
  <si>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</si>
  <si>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</si>
  <si>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</si>
  <si>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</si>
  <si>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</si>
  <si>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</si>
  <si>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</si>
  <si>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</si>
  <si>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</si>
  <si>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</si>
  <si>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</si>
  <si>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</si>
  <si>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</si>
  <si>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</si>
  <si>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</si>
  <si>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</si>
  <si>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</si>
  <si>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</si>
  <si>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</si>
  <si>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</si>
  <si>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</si>
  <si>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</si>
  <si>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</si>
  <si>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</si>
  <si>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</si>
  <si>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</si>
  <si>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</si>
  <si>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</si>
  <si>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</si>
  <si>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</si>
  <si>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</si>
  <si>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</si>
  <si>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</si>
  <si>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</si>
  <si>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</si>
  <si>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</si>
  <si>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</si>
  <si>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</si>
  <si>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</si>
  <si>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</si>
  <si>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</si>
  <si>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</si>
  <si>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</si>
  <si>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</si>
  <si>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</si>
  <si>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</si>
  <si>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</si>
  <si>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</si>
  <si>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</si>
  <si>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</si>
  <si>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</si>
  <si>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</si>
  <si>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</si>
  <si>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</si>
  <si>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</si>
  <si>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</si>
  <si>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</si>
  <si>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</si>
  <si>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</si>
  <si>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</si>
  <si>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</si>
  <si>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</si>
  <si>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</si>
  <si>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</si>
  <si>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</si>
  <si>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</si>
  <si>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</si>
  <si>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</si>
  <si>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</si>
  <si>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</si>
  <si>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</si>
  <si>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</si>
  <si>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</si>
  <si>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</si>
  <si>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</si>
  <si>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</si>
  <si>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</si>
  <si>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</si>
  <si>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</si>
  <si>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</si>
  <si>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</si>
  <si>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</si>
  <si>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</si>
  <si>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</si>
  <si>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</si>
  <si>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</si>
  <si>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</si>
  <si>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</si>
  <si>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</si>
  <si>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</si>
  <si>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</si>
  <si>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</si>
  <si>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</si>
  <si>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</si>
  <si>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</si>
  <si>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</si>
  <si>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</si>
  <si>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</si>
  <si>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</si>
  <si>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</si>
  <si>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</si>
  <si>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</si>
  <si>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</si>
  <si>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</si>
  <si>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</si>
  <si>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</si>
  <si>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</si>
  <si>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</si>
  <si>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</si>
  <si>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</si>
  <si>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</si>
  <si>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</si>
  <si>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</si>
  <si>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</si>
  <si>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</si>
  <si>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</si>
  <si>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</si>
  <si>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</si>
  <si>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</si>
  <si>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</si>
  <si>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</si>
  <si>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</si>
  <si>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</si>
  <si>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</si>
  <si>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</si>
  <si>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</si>
  <si>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</si>
  <si>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</si>
  <si>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</si>
  <si>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</si>
  <si>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</si>
  <si>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</si>
  <si>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</si>
  <si>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</si>
  <si>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</si>
  <si>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</si>
  <si>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</si>
  <si>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</si>
  <si>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</si>
  <si>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</si>
  <si>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</si>
  <si>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</si>
  <si>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</si>
  <si>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</si>
  <si>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</si>
  <si>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</si>
  <si>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</si>
  <si>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</si>
  <si>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</si>
  <si>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</si>
  <si>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</si>
  <si>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</si>
  <si>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</si>
  <si>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</si>
  <si>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</si>
  <si>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</si>
  <si>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</si>
  <si>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</si>
  <si>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</si>
  <si>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</si>
  <si>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</si>
  <si>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</si>
  <si>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</si>
  <si>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</si>
  <si>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</si>
  <si>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</si>
  <si>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</si>
  <si>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</si>
  <si>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</si>
  <si>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</si>
  <si>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</si>
  <si>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</si>
  <si>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</si>
  <si>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</si>
  <si>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</si>
  <si>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</si>
  <si>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</si>
  <si>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</si>
  <si>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</si>
  <si>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</si>
  <si>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</si>
  <si>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</si>
  <si>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</si>
  <si>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</si>
  <si>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</si>
  <si>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</si>
  <si>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</si>
  <si>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</si>
  <si>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</si>
  <si>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</si>
  <si>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</si>
  <si>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</si>
  <si>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</si>
  <si>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</si>
  <si>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</si>
  <si>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</si>
  <si>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</si>
  <si>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</si>
  <si>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</si>
  <si>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</si>
  <si>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</si>
  <si>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</si>
  <si>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</si>
  <si>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</si>
  <si>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</si>
  <si>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</si>
  <si>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</si>
  <si>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</si>
  <si>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</si>
  <si>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</si>
  <si>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</si>
  <si>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</si>
  <si>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</si>
  <si>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</si>
  <si>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</si>
  <si>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</si>
  <si>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</si>
  <si>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</si>
  <si>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</si>
  <si>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</si>
  <si>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</si>
  <si>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</si>
  <si>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</si>
  <si>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</si>
  <si>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</si>
  <si>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</si>
  <si>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</si>
  <si>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</si>
  <si>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</si>
  <si>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</si>
  <si>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</si>
  <si>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</si>
  <si>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</si>
  <si>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</si>
  <si>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</si>
  <si>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</si>
  <si>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</si>
  <si>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</si>
  <si>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</si>
  <si>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</si>
  <si>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</si>
  <si>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</si>
  <si>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</si>
  <si>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</si>
  <si>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</si>
  <si>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</si>
  <si>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</si>
  <si>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</si>
  <si>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</si>
  <si>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</si>
  <si>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</si>
  <si>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</si>
  <si>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</si>
  <si>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</si>
  <si>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</si>
  <si>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</si>
  <si>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</si>
  <si>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</si>
  <si>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</si>
  <si>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</si>
  <si>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</si>
  <si>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</si>
  <si>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</si>
  <si>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</si>
  <si>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</si>
  <si>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</si>
  <si>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</si>
  <si>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</si>
  <si>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</si>
  <si>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</si>
  <si>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</si>
  <si>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</si>
  <si>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</si>
  <si>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</si>
  <si>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</si>
  <si>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</si>
  <si>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</si>
  <si>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</si>
  <si>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</si>
  <si>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</si>
  <si>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</si>
  <si>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</si>
  <si>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</si>
  <si>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</si>
  <si>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</si>
  <si>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</si>
  <si>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</si>
  <si>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</si>
  <si>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</si>
  <si>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</si>
  <si>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</si>
  <si>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</si>
  <si>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</si>
  <si>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</si>
  <si>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</si>
  <si>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</si>
  <si>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</si>
  <si>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</si>
  <si>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</si>
  <si>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</si>
  <si>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</si>
  <si>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</si>
  <si>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</si>
  <si>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</si>
  <si>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</si>
  <si>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</si>
  <si>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</si>
  <si>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</si>
  <si>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</si>
  <si>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</si>
  <si>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</si>
  <si>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</si>
  <si>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</si>
  <si>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</si>
  <si>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</si>
  <si>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</si>
  <si>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</si>
  <si>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</si>
  <si>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</si>
  <si>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</si>
  <si>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</si>
  <si>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</si>
  <si>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</si>
  <si>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</si>
  <si>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</si>
  <si>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</si>
  <si>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</si>
  <si>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</si>
  <si>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</si>
  <si>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</si>
  <si>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</si>
  <si>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</si>
  <si>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</si>
  <si>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</si>
  <si>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</si>
  <si>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</si>
  <si>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</si>
  <si>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</si>
  <si>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</si>
  <si>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</si>
  <si>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</si>
  <si>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</si>
  <si>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</si>
  <si>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</si>
  <si>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</si>
  <si>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</si>
  <si>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</si>
  <si>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</si>
  <si>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</si>
  <si>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</si>
  <si>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</si>
  <si>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</si>
  <si>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</si>
  <si>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</si>
  <si>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</si>
  <si>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</si>
  <si>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</si>
  <si>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</si>
  <si>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</si>
  <si>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</si>
  <si>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</si>
  <si>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</si>
  <si>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</si>
  <si>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</si>
  <si>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</si>
  <si>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</si>
  <si>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</si>
  <si>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</si>
  <si>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</si>
  <si>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</si>
  <si>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</si>
  <si>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</si>
  <si>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</si>
  <si>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</si>
  <si>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</si>
  <si>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</si>
  <si>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</si>
  <si>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</si>
  <si>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</si>
  <si>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</si>
  <si>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</si>
  <si>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</si>
  <si>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</si>
  <si>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</si>
  <si>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</si>
  <si>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</si>
  <si>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</si>
  <si>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</si>
  <si>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</si>
  <si>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</si>
  <si>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</si>
  <si>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</si>
  <si>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</si>
  <si>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</si>
  <si>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</si>
  <si>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</si>
  <si>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</si>
  <si>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</si>
  <si>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</si>
  <si>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</si>
  <si>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</si>
  <si>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</si>
  <si>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</si>
  <si>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</si>
  <si>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</si>
  <si>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</si>
  <si>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</si>
  <si>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</si>
  <si>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</si>
  <si>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</si>
  <si>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</si>
  <si>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</si>
  <si>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</si>
  <si>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</si>
  <si>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</si>
  <si>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</si>
  <si>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</si>
  <si>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</si>
  <si>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</si>
  <si>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</si>
  <si>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</si>
  <si>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</si>
  <si>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</si>
  <si>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</si>
  <si>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</si>
  <si>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</si>
  <si>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</si>
  <si>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</si>
  <si>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</si>
  <si>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</si>
  <si>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</si>
  <si>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</si>
  <si>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</si>
  <si>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</si>
  <si>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</si>
  <si>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</si>
  <si>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</si>
  <si>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</si>
  <si>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</si>
  <si>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</si>
  <si>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</si>
  <si>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</si>
  <si>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</si>
  <si>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</si>
  <si>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</si>
  <si>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</si>
  <si>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</si>
  <si>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</si>
  <si>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</si>
  <si>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</si>
  <si>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</si>
  <si>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</si>
  <si>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</si>
  <si>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</si>
  <si>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</si>
  <si>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</si>
  <si>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</si>
  <si>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</si>
  <si>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</si>
  <si>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</si>
  <si>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</si>
  <si>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</si>
  <si>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</si>
  <si>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</si>
  <si>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</si>
  <si>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</si>
  <si>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</si>
  <si>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</si>
  <si>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</si>
  <si>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</si>
  <si>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</si>
  <si>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</si>
  <si>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</si>
  <si>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</si>
  <si>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</si>
  <si>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</si>
  <si>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</si>
  <si>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</si>
  <si>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</si>
  <si>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</si>
  <si>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</si>
  <si>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</si>
  <si>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</si>
  <si>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</si>
  <si>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</si>
  <si>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</si>
  <si>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</si>
  <si>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</si>
  <si>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</si>
  <si>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</si>
  <si>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</si>
  <si>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</si>
  <si>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</si>
  <si>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</si>
  <si>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</si>
  <si>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</si>
  <si>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</si>
  <si>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</si>
  <si>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</si>
  <si>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</si>
  <si>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</si>
  <si>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</si>
  <si>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</si>
  <si>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</si>
  <si>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</si>
  <si>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</si>
  <si>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</si>
  <si>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</si>
  <si>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</si>
  <si>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</si>
  <si>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</si>
  <si>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</si>
  <si>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</si>
  <si>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</si>
  <si>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</si>
  <si>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</si>
  <si>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</si>
  <si>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</si>
  <si>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</si>
  <si>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</si>
  <si>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</si>
  <si>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</si>
  <si>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</si>
  <si>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</si>
  <si>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</si>
  <si>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</si>
  <si>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</si>
  <si>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</si>
  <si>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</si>
  <si>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</si>
  <si>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</si>
  <si>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</si>
  <si>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</si>
  <si>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</si>
  <si>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</si>
  <si>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</si>
  <si>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</si>
  <si>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</si>
  <si>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</si>
  <si>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</si>
  <si>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</si>
  <si>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</si>
  <si>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</si>
  <si>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</si>
  <si>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</si>
  <si>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</si>
  <si>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</si>
  <si>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</si>
  <si>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</si>
  <si>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</si>
  <si>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</si>
  <si>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</si>
  <si>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</si>
  <si>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</si>
  <si>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</si>
  <si>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</si>
  <si>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</si>
  <si>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</si>
  <si>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</si>
  <si>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</si>
  <si>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</si>
  <si>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</si>
  <si>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</si>
  <si>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</si>
  <si>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</si>
  <si>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</si>
  <si>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</si>
  <si>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</si>
  <si>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</si>
  <si>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</si>
  <si>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</si>
  <si>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</si>
  <si>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</si>
  <si>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</si>
  <si>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</si>
  <si>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</si>
  <si>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</si>
  <si>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</si>
  <si>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</si>
  <si>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</si>
  <si>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</si>
  <si>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</si>
  <si>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</si>
  <si>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</si>
  <si>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</si>
  <si>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</si>
  <si>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</si>
  <si>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</si>
  <si>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</si>
  <si>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</si>
  <si>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</si>
  <si>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</si>
  <si>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</si>
  <si>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</si>
  <si>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</si>
  <si>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</si>
  <si>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</si>
  <si>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</si>
  <si>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</si>
  <si>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</si>
  <si>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</si>
  <si>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</si>
  <si>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</si>
  <si>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</si>
  <si>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</si>
  <si>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</si>
  <si>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</si>
  <si>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</si>
  <si>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</si>
  <si>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</si>
  <si>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</si>
  <si>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</si>
  <si>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</si>
  <si>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</si>
  <si>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</si>
  <si>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</si>
  <si>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</si>
  <si>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</si>
  <si>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</si>
  <si>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</si>
  <si>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</si>
  <si>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</si>
  <si>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</si>
  <si>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</si>
  <si>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</si>
  <si>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</si>
  <si>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</si>
  <si>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</si>
  <si>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</si>
  <si>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</si>
  <si>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</si>
  <si>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</si>
  <si>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</si>
  <si>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</si>
  <si>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</si>
  <si>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</si>
  <si>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</si>
  <si>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</si>
  <si>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</si>
  <si>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</si>
  <si>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</si>
  <si>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</si>
  <si>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</si>
  <si>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</si>
  <si>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</si>
  <si>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</si>
  <si>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</si>
  <si>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</si>
  <si>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</si>
  <si>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</si>
  <si>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</si>
  <si>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</si>
  <si>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</si>
  <si>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</si>
  <si>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</si>
  <si>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</si>
  <si>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</si>
  <si>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</si>
  <si>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</si>
  <si>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</si>
  <si>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</si>
  <si>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</si>
  <si>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</si>
  <si>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</si>
  <si>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</si>
  <si>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</si>
  <si>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</si>
  <si>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</si>
  <si>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</si>
  <si>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</si>
  <si>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</si>
  <si>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</si>
  <si>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</si>
  <si>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</si>
  <si>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</si>
  <si>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</si>
  <si>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</si>
  <si>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</si>
  <si>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</si>
  <si>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</si>
  <si>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</si>
  <si>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</si>
  <si>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</si>
  <si>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</si>
  <si>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</si>
  <si>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</si>
  <si>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</si>
  <si>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</si>
  <si>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</si>
  <si>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</si>
  <si>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</si>
  <si>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</si>
  <si>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</si>
  <si>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</si>
  <si>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</si>
  <si>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</si>
  <si>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</si>
  <si>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</si>
  <si>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</si>
  <si>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</si>
  <si>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</si>
  <si>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</si>
  <si>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</si>
  <si>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</si>
  <si>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</si>
  <si>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</si>
  <si>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</si>
  <si>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</si>
  <si>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</si>
  <si>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</si>
  <si>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</si>
  <si>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</si>
  <si>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</si>
  <si>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</si>
  <si>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</si>
  <si>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</si>
  <si>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</si>
  <si>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</si>
  <si>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</si>
  <si>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</si>
  <si>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</si>
  <si>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</si>
  <si>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</si>
  <si>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</si>
  <si>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</si>
  <si>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</si>
  <si>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</si>
  <si>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</si>
  <si>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</si>
  <si>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</si>
  <si>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</si>
  <si>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</si>
  <si>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</si>
  <si>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</si>
  <si>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</si>
  <si>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</si>
  <si>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</si>
  <si>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</si>
  <si>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</si>
  <si>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</si>
  <si>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</si>
  <si>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</si>
  <si>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</si>
  <si>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</si>
  <si>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</si>
  <si>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</si>
  <si>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</si>
  <si>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</si>
  <si>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</si>
  <si>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</si>
  <si>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</si>
  <si>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</si>
  <si>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</si>
  <si>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</si>
  <si>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</si>
  <si>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</si>
  <si>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</si>
  <si>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</si>
  <si>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</si>
  <si>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</si>
  <si>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</si>
  <si>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</si>
  <si>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</si>
  <si>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</si>
  <si>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</si>
  <si>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</si>
  <si>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</si>
  <si>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</si>
  <si>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</si>
  <si>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</si>
  <si>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</si>
  <si>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</si>
  <si>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</si>
  <si>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</si>
  <si>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</si>
  <si>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</si>
  <si>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</si>
  <si>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</si>
  <si>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</si>
  <si>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</si>
  <si>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</si>
  <si>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</si>
  <si>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</si>
  <si>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</si>
  <si>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</si>
  <si>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</si>
  <si>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</si>
  <si>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</si>
  <si>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</si>
  <si>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</si>
  <si>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</si>
  <si>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</si>
  <si>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</si>
  <si>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</si>
  <si>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</si>
  <si>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</si>
  <si>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</si>
  <si>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</si>
  <si>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</si>
  <si>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</si>
  <si>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</si>
  <si>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</si>
  <si>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</si>
  <si>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</si>
  <si>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</si>
  <si>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</si>
  <si>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</si>
  <si>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</si>
  <si>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</si>
  <si>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</si>
  <si>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</si>
  <si>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</si>
  <si>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</si>
  <si>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</si>
  <si>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</si>
  <si>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</si>
  <si>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</si>
  <si>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</si>
  <si>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</si>
  <si>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</si>
  <si>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</si>
  <si>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</si>
  <si>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</si>
  <si>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</si>
  <si>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</si>
  <si>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</si>
  <si>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</si>
  <si>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</si>
  <si>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</si>
  <si>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</si>
  <si>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</si>
  <si>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</si>
  <si>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</si>
  <si>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</si>
  <si>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</si>
  <si>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</si>
  <si>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</si>
  <si>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</si>
  <si>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</si>
  <si>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</si>
  <si>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</si>
  <si>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</si>
  <si>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</si>
  <si>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</si>
  <si>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</si>
  <si>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</si>
  <si>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</si>
  <si>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</si>
  <si>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</si>
  <si>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</si>
  <si>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</si>
  <si>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</si>
  <si>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</si>
  <si>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</si>
  <si>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</si>
  <si>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</si>
  <si>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</si>
  <si>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</si>
  <si>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</si>
  <si>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</si>
  <si>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</si>
  <si>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</si>
  <si>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</si>
  <si>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</si>
  <si>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</si>
  <si>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</si>
  <si>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</si>
  <si>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</si>
  <si>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</si>
  <si>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</si>
  <si>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</si>
  <si>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</si>
  <si>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</si>
  <si>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</si>
  <si>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</si>
  <si>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</si>
  <si>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</si>
  <si>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</si>
  <si>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</si>
  <si>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</si>
  <si>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</si>
  <si>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</si>
  <si>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</si>
  <si>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</si>
  <si>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</si>
  <si>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</si>
  <si>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</si>
  <si>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</si>
  <si>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</si>
  <si>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</si>
  <si>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</si>
  <si>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</si>
  <si>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</si>
  <si>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</si>
  <si>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</si>
  <si>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</si>
  <si>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</si>
  <si>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</si>
  <si>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</si>
  <si>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</si>
  <si>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</si>
  <si>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</si>
  <si>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</si>
  <si>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</si>
  <si>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</si>
  <si>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</si>
  <si>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</si>
  <si>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</si>
  <si>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</si>
  <si>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</si>
  <si>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</si>
  <si>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</si>
  <si>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</si>
  <si>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</si>
  <si>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</si>
  <si>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</si>
  <si>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</si>
  <si>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</si>
  <si>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</si>
  <si>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</si>
  <si>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</si>
  <si>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</si>
  <si>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</si>
  <si>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</si>
  <si>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</si>
  <si>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</si>
  <si>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</si>
  <si>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</si>
  <si>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</si>
  <si>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</si>
  <si>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</si>
  <si>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</si>
  <si>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</si>
  <si>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</si>
  <si>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</si>
  <si>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</si>
  <si>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</si>
  <si>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</si>
  <si>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</si>
  <si>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</si>
  <si>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</si>
  <si>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</si>
  <si>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</si>
  <si>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</si>
  <si>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</si>
  <si>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</si>
  <si>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</si>
  <si>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</si>
  <si>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</si>
  <si>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</si>
  <si>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</si>
  <si>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</si>
  <si>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</si>
  <si>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</si>
  <si>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</si>
  <si>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</si>
  <si>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</si>
  <si>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</si>
  <si>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</si>
  <si>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</si>
  <si>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</si>
  <si>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</si>
  <si>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</si>
  <si>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</si>
  <si>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</si>
  <si>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</si>
  <si>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</si>
  <si>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</si>
  <si>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</si>
  <si>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</si>
  <si>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</si>
  <si>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</si>
  <si>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</si>
  <si>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</si>
  <si>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</si>
  <si>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</si>
  <si>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</si>
  <si>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</si>
  <si>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</si>
  <si>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</si>
  <si>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</si>
  <si>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</si>
  <si>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</si>
  <si>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</si>
  <si>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</si>
  <si>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</si>
  <si>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</si>
  <si>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</si>
  <si>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</si>
  <si>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</si>
  <si>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</si>
  <si>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</si>
  <si>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</si>
  <si>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</si>
  <si>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</si>
  <si>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</si>
  <si>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</si>
  <si>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</si>
  <si>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</si>
  <si>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</si>
  <si>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</si>
  <si>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</si>
  <si>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</si>
  <si>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</si>
  <si>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</si>
  <si>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</si>
  <si>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</si>
  <si>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</si>
  <si>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</si>
  <si>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</si>
  <si>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</si>
  <si>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</si>
  <si>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</si>
  <si>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</si>
  <si>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</si>
  <si>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</si>
  <si>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</si>
  <si>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</si>
  <si>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</si>
  <si>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</si>
  <si>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</si>
  <si>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</si>
  <si>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</si>
  <si>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</si>
  <si>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</si>
  <si>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</si>
  <si>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</si>
  <si>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</si>
  <si>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</si>
  <si>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</si>
  <si>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</si>
  <si>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</si>
  <si>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</si>
  <si>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</si>
  <si>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</si>
  <si>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</si>
  <si>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</si>
  <si>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</si>
  <si>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</si>
  <si>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</si>
  <si>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</si>
  <si>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</si>
  <si>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</si>
  <si>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</si>
  <si>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</si>
  <si>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</si>
  <si>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</si>
  <si>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</si>
  <si>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</si>
  <si>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</si>
  <si>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</si>
  <si>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</si>
  <si>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</si>
  <si>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</si>
  <si>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</si>
  <si>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</si>
  <si>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</si>
  <si>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</si>
  <si>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</si>
  <si>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</si>
  <si>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</si>
  <si>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</si>
  <si>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</si>
  <si>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</si>
  <si>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</si>
  <si>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</si>
  <si>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</si>
  <si>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</si>
  <si>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</si>
  <si>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</si>
  <si>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</si>
  <si>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</si>
  <si>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</si>
  <si>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</si>
  <si>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</si>
  <si>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</si>
  <si>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</si>
  <si>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</si>
  <si>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</si>
  <si>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</si>
  <si>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</si>
  <si>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</si>
  <si>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</si>
  <si>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</si>
  <si>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</si>
  <si>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</si>
  <si>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</si>
  <si>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</si>
  <si>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</si>
  <si>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</si>
  <si>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</si>
  <si>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</si>
  <si>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</si>
  <si>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</si>
  <si>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</si>
  <si>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</si>
  <si>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</si>
  <si>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</si>
  <si>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</si>
  <si>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</si>
  <si>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</si>
  <si>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</si>
  <si>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</si>
  <si>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</si>
  <si>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</si>
  <si>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</si>
  <si>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</si>
  <si>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</si>
  <si>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</si>
  <si>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</si>
  <si>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</si>
  <si>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</si>
  <si>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</si>
  <si>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</si>
  <si>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</si>
  <si>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</si>
  <si>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</si>
  <si>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</si>
  <si>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</si>
  <si>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</si>
  <si>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</si>
  <si>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</si>
  <si>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</si>
  <si>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</si>
  <si>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</si>
  <si>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</si>
  <si>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</si>
  <si>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</si>
  <si>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</si>
  <si>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</si>
  <si>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</si>
  <si>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</si>
  <si>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</si>
  <si>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</si>
  <si>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</si>
  <si>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</si>
  <si>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</si>
  <si>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</si>
  <si>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</si>
  <si>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</si>
  <si>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</si>
  <si>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</si>
  <si>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</si>
  <si>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</si>
  <si>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</si>
  <si>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</si>
  <si>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</si>
  <si>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</si>
  <si>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</si>
  <si>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</si>
  <si>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</si>
  <si>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</si>
  <si>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</si>
  <si>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</si>
  <si>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</si>
  <si>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</si>
  <si>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</si>
  <si>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</si>
  <si>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</si>
  <si>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</si>
  <si>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</si>
  <si>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</si>
  <si>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</si>
  <si>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</si>
  <si>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</si>
  <si>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</si>
  <si>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</si>
  <si>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</si>
  <si>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</si>
  <si>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</si>
  <si>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</si>
  <si>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</si>
  <si>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</si>
  <si>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</si>
  <si>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</si>
  <si>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</si>
  <si>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</si>
  <si>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</si>
  <si>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</si>
  <si>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</si>
  <si>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</si>
  <si>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</si>
  <si>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</si>
  <si>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</si>
  <si>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</si>
  <si>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</si>
  <si>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</si>
  <si>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</si>
  <si>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</si>
  <si>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</si>
  <si>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</si>
  <si>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</si>
  <si>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</si>
  <si>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</si>
  <si>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</si>
  <si>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</si>
  <si>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</si>
  <si>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</si>
  <si>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</si>
  <si>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</si>
  <si>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</si>
  <si>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</si>
  <si>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</si>
  <si>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</si>
  <si>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</si>
  <si>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</si>
  <si>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</si>
  <si>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</si>
  <si>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</si>
  <si>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</si>
  <si>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</si>
  <si>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</si>
  <si>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</si>
  <si>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</si>
  <si>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</si>
  <si>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</si>
  <si>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</si>
  <si>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</si>
  <si>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</si>
  <si>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</si>
  <si>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</si>
  <si>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</si>
  <si>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</si>
  <si>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</si>
  <si>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</si>
  <si>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</si>
  <si>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</si>
  <si>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</si>
  <si>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</si>
  <si>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</si>
  <si>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</si>
  <si>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</si>
  <si>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</si>
  <si>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</si>
  <si>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</si>
  <si>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</si>
  <si>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</si>
  <si>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</si>
  <si>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</si>
  <si>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</si>
  <si>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</si>
  <si>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</si>
  <si>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</si>
  <si>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</si>
  <si>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</si>
  <si>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</si>
  <si>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</si>
  <si>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</si>
  <si>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</si>
  <si>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</si>
  <si>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</si>
  <si>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</si>
  <si>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</si>
  <si>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</si>
  <si>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</si>
  <si>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</si>
  <si>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</si>
  <si>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</si>
  <si>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</si>
  <si>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</si>
  <si>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</si>
  <si>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</si>
  <si>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</si>
  <si>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</si>
  <si>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</si>
  <si>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</si>
  <si>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</si>
  <si>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</si>
  <si>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</si>
  <si>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</si>
  <si>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</si>
  <si>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</si>
  <si>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</si>
  <si>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</si>
  <si>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</si>
  <si>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</si>
  <si>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</si>
  <si>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</si>
  <si>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</si>
  <si>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</si>
  <si>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</si>
  <si>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</si>
  <si>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</si>
  <si>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</si>
  <si>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</si>
  <si>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</si>
  <si>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</si>
  <si>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</si>
  <si>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</si>
  <si>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</si>
  <si>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</si>
  <si>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</si>
  <si>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</si>
  <si>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</si>
  <si>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</si>
  <si>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</si>
  <si>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</si>
  <si>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</si>
  <si>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</si>
  <si>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</si>
  <si>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</si>
  <si>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</si>
  <si>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</si>
  <si>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</si>
  <si>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</si>
  <si>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</si>
  <si>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</si>
  <si>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</si>
  <si>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</si>
  <si>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</si>
  <si>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</si>
  <si>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</si>
  <si>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</si>
  <si>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</si>
  <si>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</si>
  <si>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</si>
  <si>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</si>
  <si>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</si>
  <si>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</si>
  <si>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</si>
  <si>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</si>
  <si>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</si>
  <si>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</si>
  <si>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</si>
  <si>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</si>
  <si>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</si>
  <si>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</si>
  <si>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</si>
  <si>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</si>
  <si>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</si>
  <si>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</si>
  <si>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</si>
  <si>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</si>
  <si>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</si>
  <si>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</si>
  <si>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</si>
  <si>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</si>
  <si>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</si>
  <si>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</si>
  <si>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</si>
  <si>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</si>
  <si>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</si>
  <si>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</si>
  <si>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</si>
  <si>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</si>
  <si>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</si>
  <si>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</si>
  <si>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</si>
  <si>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</si>
  <si>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</si>
  <si>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</si>
  <si>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</si>
  <si>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</si>
  <si>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</si>
  <si>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</si>
  <si>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</si>
  <si>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</si>
  <si>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</si>
  <si>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</si>
  <si>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</si>
  <si>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</si>
  <si>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</si>
  <si>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</si>
  <si>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</si>
  <si>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</si>
  <si>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</si>
  <si>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</si>
  <si>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</si>
  <si>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</si>
  <si>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</si>
  <si>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</si>
  <si>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</si>
  <si>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</si>
  <si>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</si>
  <si>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</si>
  <si>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</si>
  <si>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</si>
  <si>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</si>
  <si>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</si>
  <si>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</si>
  <si>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</si>
  <si>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</si>
  <si>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</si>
  <si>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</si>
  <si>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</si>
  <si>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</si>
  <si>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</si>
  <si>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</si>
  <si>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</si>
  <si>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</si>
  <si>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</si>
  <si>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</si>
  <si>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</si>
  <si>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</si>
  <si>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</si>
  <si>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</si>
  <si>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</si>
  <si>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</si>
  <si>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</si>
  <si>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</si>
  <si>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</si>
  <si>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</si>
  <si>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</si>
  <si>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</si>
  <si>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</si>
  <si>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</si>
  <si>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</si>
  <si>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</si>
  <si>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</si>
  <si>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</si>
  <si>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</si>
  <si>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</si>
  <si>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</si>
  <si>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</si>
  <si>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</si>
  <si>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</si>
  <si>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615250001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</si>
  <si>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</si>
  <si>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</si>
  <si>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</si>
  <si>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</si>
  <si>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</si>
  <si>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</si>
  <si>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</si>
  <si>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</si>
  <si>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</si>
  <si>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</si>
  <si>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</si>
  <si>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</si>
  <si>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</si>
  <si>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</si>
  <si>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</si>
  <si>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</si>
  <si>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</si>
  <si>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616301001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</si>
  <si>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</si>
  <si>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</si>
  <si>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</si>
  <si>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</si>
  <si>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</si>
  <si>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</si>
  <si>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</si>
  <si>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</si>
  <si>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</si>
  <si>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</si>
  <si>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</si>
  <si>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</si>
  <si>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</si>
  <si>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</si>
  <si>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</si>
  <si>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</si>
  <si>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</si>
  <si>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</si>
  <si>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</si>
  <si>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</si>
  <si>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</si>
  <si>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</si>
  <si>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</si>
  <si>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</si>
  <si>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</si>
  <si>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</si>
  <si>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</si>
  <si>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</si>
  <si>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</si>
  <si>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</si>
  <si>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</si>
  <si>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</si>
  <si>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</si>
  <si>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</si>
  <si>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</si>
  <si>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</si>
  <si>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</si>
  <si>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</si>
  <si>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</si>
  <si>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</si>
  <si>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</si>
  <si>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</si>
  <si>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</si>
  <si>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</si>
  <si>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</si>
  <si>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</si>
  <si>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</si>
  <si>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</si>
  <si>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</si>
  <si>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</si>
  <si>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</si>
  <si>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</si>
  <si>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</si>
  <si>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</si>
  <si>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</si>
  <si>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</si>
  <si>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</si>
  <si>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</si>
  <si>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</si>
  <si>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</si>
  <si>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</si>
  <si>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</si>
  <si>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</si>
  <si>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</si>
  <si>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</si>
  <si>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</si>
  <si>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</si>
  <si>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</si>
  <si>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</si>
  <si>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</si>
  <si>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</si>
  <si>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</si>
  <si>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</si>
  <si>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</si>
  <si>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</si>
  <si>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</si>
  <si>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</si>
  <si>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</si>
  <si>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</si>
  <si>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</si>
  <si>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</si>
  <si>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</si>
  <si>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</si>
  <si>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</si>
  <si>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</si>
  <si>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</si>
  <si>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</si>
  <si>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</si>
  <si>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</si>
  <si>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</si>
  <si>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</si>
  <si>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</si>
  <si>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</si>
  <si>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</si>
  <si>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</si>
  <si>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</si>
  <si>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</si>
  <si>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</si>
  <si>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</si>
  <si>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</si>
  <si>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</si>
  <si>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</si>
  <si>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</si>
  <si>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</si>
  <si>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</si>
  <si>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</si>
  <si>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</si>
  <si>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</si>
  <si>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</si>
  <si>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</si>
  <si>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</si>
  <si>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</si>
  <si>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</si>
  <si>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</si>
  <si>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</si>
  <si>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</si>
  <si>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</si>
  <si>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</si>
  <si>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</si>
  <si>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</si>
  <si>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</si>
  <si>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</si>
  <si>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</si>
  <si>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</si>
  <si>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</si>
  <si>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</si>
  <si>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</si>
  <si>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</si>
  <si>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</si>
  <si>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26446567</t>
  </si>
  <si>
    <t>МУП "Таганрогэнерго"</t>
  </si>
  <si>
    <t>6154085894</t>
  </si>
  <si>
    <t>26445059</t>
  </si>
  <si>
    <t>МУП "Тарасовские тепловые сети"</t>
  </si>
  <si>
    <t>6133002600</t>
  </si>
  <si>
    <t>613301001</t>
  </si>
  <si>
    <t>30354166</t>
  </si>
  <si>
    <t>МУП "Тепловые сети"</t>
  </si>
  <si>
    <t>6154097882</t>
  </si>
  <si>
    <t>26457384</t>
  </si>
  <si>
    <t>МУП "Тепловые сети" г. Новочеркасска</t>
  </si>
  <si>
    <t>6150020222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</si>
  <si>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</si>
  <si>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</si>
  <si>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</si>
  <si>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</si>
  <si>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</si>
  <si>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</si>
  <si>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</si>
  <si>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</si>
  <si>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</si>
  <si>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</si>
  <si>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</si>
  <si>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</si>
  <si>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</si>
  <si>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</si>
  <si>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</si>
  <si>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</si>
  <si>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</si>
  <si>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</si>
  <si>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</si>
  <si>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</si>
  <si>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</si>
  <si>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</si>
  <si>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</si>
  <si>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</si>
  <si>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</si>
  <si>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</si>
  <si>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</si>
  <si>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</si>
  <si>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</si>
  <si>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</si>
  <si>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</si>
  <si>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</si>
  <si>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</si>
  <si>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</si>
  <si>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</si>
  <si>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</si>
  <si>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</si>
  <si>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</si>
  <si>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</si>
  <si>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</si>
  <si>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</si>
  <si>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</si>
  <si>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</si>
  <si>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</si>
  <si>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</si>
  <si>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</si>
  <si>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</si>
  <si>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</si>
  <si>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</si>
  <si>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</si>
  <si>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</si>
  <si>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</si>
  <si>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</si>
  <si>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</si>
  <si>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</si>
  <si>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</si>
  <si>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</si>
  <si>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</si>
  <si>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</si>
  <si>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</si>
  <si>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</si>
  <si>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</si>
  <si>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</si>
  <si>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</si>
  <si>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</si>
  <si>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</si>
  <si>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</si>
  <si>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</si>
  <si>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</si>
  <si>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</si>
  <si>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</si>
  <si>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</si>
  <si>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</si>
  <si>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</si>
  <si>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</si>
  <si>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</si>
  <si>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</si>
  <si>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</si>
  <si>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</si>
  <si>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</si>
  <si>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</si>
  <si>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</si>
  <si>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</si>
  <si>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</si>
  <si>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</si>
  <si>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</si>
  <si>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</si>
  <si>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</si>
  <si>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</si>
  <si>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</si>
  <si>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</si>
  <si>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</si>
  <si>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</si>
  <si>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</si>
  <si>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</si>
  <si>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</si>
  <si>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</si>
  <si>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</si>
  <si>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</si>
  <si>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</si>
  <si>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</si>
  <si>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</si>
  <si>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</si>
  <si>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</si>
  <si>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</si>
  <si>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</si>
  <si>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</si>
  <si>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</si>
  <si>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</si>
  <si>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</si>
  <si>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</si>
  <si>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</si>
  <si>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</si>
  <si>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</si>
  <si>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</si>
  <si>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</si>
  <si>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</si>
  <si>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</si>
  <si>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</si>
  <si>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26446575</t>
  </si>
  <si>
    <t>ОАО РТП Авторемонтник</t>
  </si>
  <si>
    <t>6153002380</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</si>
  <si>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</si>
  <si>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</si>
  <si>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</si>
  <si>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</si>
  <si>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</si>
  <si>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</si>
  <si>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</si>
  <si>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</si>
  <si>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</si>
  <si>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</si>
  <si>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</si>
  <si>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</si>
  <si>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</si>
  <si>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</si>
  <si>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</si>
  <si>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</si>
  <si>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</si>
  <si>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</si>
  <si>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</si>
  <si>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</si>
  <si>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</si>
  <si>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</si>
  <si>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</si>
  <si>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</si>
  <si>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</si>
  <si>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</si>
  <si>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</si>
  <si>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</si>
  <si>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</si>
  <si>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</si>
  <si>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</si>
  <si>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</si>
  <si>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</si>
  <si>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</si>
  <si>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</si>
  <si>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</si>
  <si>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</si>
  <si>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</si>
  <si>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</si>
  <si>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</si>
  <si>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</si>
  <si>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</si>
  <si>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</si>
  <si>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</si>
  <si>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</si>
  <si>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</si>
  <si>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</si>
  <si>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</si>
  <si>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</si>
  <si>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</si>
  <si>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</si>
  <si>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</si>
  <si>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</si>
  <si>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</si>
  <si>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</si>
  <si>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</si>
  <si>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</si>
  <si>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</si>
  <si>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</si>
  <si>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</si>
  <si>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</si>
  <si>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</si>
  <si>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</si>
  <si>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</si>
  <si>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</si>
  <si>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</si>
  <si>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</si>
  <si>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</si>
  <si>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</si>
  <si>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</si>
  <si>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</si>
  <si>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</si>
  <si>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</si>
  <si>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</si>
  <si>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</si>
  <si>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</si>
  <si>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</si>
  <si>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</si>
  <si>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</si>
  <si>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</si>
  <si>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</si>
  <si>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</si>
  <si>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</si>
  <si>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</si>
  <si>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</si>
  <si>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</si>
  <si>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</si>
  <si>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</si>
  <si>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</si>
  <si>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</si>
  <si>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</si>
  <si>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</si>
  <si>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</si>
  <si>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</si>
  <si>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</si>
  <si>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</si>
  <si>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</si>
  <si>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</si>
  <si>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</si>
  <si>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</si>
  <si>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</si>
  <si>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</si>
  <si>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</si>
  <si>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</si>
  <si>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</si>
  <si>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</si>
  <si>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</si>
  <si>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</si>
  <si>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</si>
  <si>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</si>
  <si>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</si>
  <si>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</si>
  <si>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</si>
  <si>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</si>
  <si>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</si>
  <si>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</si>
  <si>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</si>
  <si>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26457607</t>
  </si>
  <si>
    <t>ООО "Ростовтеплоэнерго" филиал Северный Чертковский участок</t>
  </si>
  <si>
    <t>613802001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</si>
  <si>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</si>
  <si>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</si>
  <si>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</si>
  <si>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</si>
  <si>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</si>
  <si>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</si>
  <si>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</si>
  <si>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</si>
  <si>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</si>
  <si>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</si>
  <si>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</si>
  <si>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</si>
  <si>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</si>
  <si>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</si>
  <si>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</si>
  <si>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</si>
  <si>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</si>
  <si>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</si>
  <si>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</si>
  <si>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</si>
  <si>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</si>
  <si>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</si>
  <si>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</si>
  <si>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</si>
  <si>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</si>
  <si>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</si>
  <si>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</si>
  <si>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</si>
  <si>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</si>
  <si>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</si>
  <si>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</si>
  <si>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</si>
  <si>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</si>
  <si>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28821346</t>
  </si>
  <si>
    <t>ООО "Тепловая Генерация"</t>
  </si>
  <si>
    <t>6154133668</t>
  </si>
  <si>
    <t>26445942</t>
  </si>
  <si>
    <t>ООО "Тепловые сети"</t>
  </si>
  <si>
    <t>6125024777</t>
  </si>
  <si>
    <t>612501001</t>
  </si>
  <si>
    <t>30992135</t>
  </si>
  <si>
    <t>ООО "Теплонасосные системы"</t>
  </si>
  <si>
    <t>6151019526</t>
  </si>
  <si>
    <t>04-04-2016 00:00:00</t>
  </si>
  <si>
    <t>26445734</t>
  </si>
  <si>
    <t>6151055122</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</si>
  <si>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</si>
  <si>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</si>
  <si>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</si>
  <si>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</si>
  <si>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</si>
  <si>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</si>
  <si>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</si>
  <si>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</si>
  <si>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</si>
  <si>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</si>
  <si>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</si>
  <si>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</si>
  <si>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</si>
  <si>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</si>
  <si>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</si>
  <si>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</si>
  <si>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</si>
  <si>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</si>
  <si>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</si>
  <si>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</si>
  <si>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</si>
  <si>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</si>
  <si>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</si>
  <si>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</si>
  <si>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</si>
  <si>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</si>
  <si>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</si>
  <si>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</si>
  <si>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</si>
  <si>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</si>
  <si>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</si>
  <si>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</si>
  <si>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</si>
  <si>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</si>
  <si>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</si>
  <si>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</si>
  <si>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</si>
  <si>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</si>
  <si>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</si>
  <si>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</si>
  <si>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</si>
  <si>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</si>
  <si>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</si>
  <si>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</si>
  <si>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</si>
  <si>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</si>
  <si>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</si>
  <si>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</si>
  <si>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</si>
  <si>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</si>
  <si>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</si>
  <si>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</si>
  <si>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</si>
  <si>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</si>
  <si>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</si>
  <si>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</si>
  <si>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</si>
  <si>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</si>
  <si>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</si>
  <si>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</si>
  <si>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</si>
  <si>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</si>
  <si>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</si>
  <si>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</si>
  <si>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</si>
  <si>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</si>
  <si>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</si>
  <si>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</si>
  <si>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</si>
  <si>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</si>
  <si>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</si>
  <si>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</si>
  <si>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</si>
  <si>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</si>
  <si>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</si>
  <si>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</si>
  <si>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</si>
  <si>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</si>
  <si>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</si>
  <si>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</si>
  <si>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</si>
  <si>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</si>
  <si>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</si>
  <si>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</si>
  <si>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</si>
  <si>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</si>
  <si>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</si>
  <si>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</si>
  <si>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</si>
  <si>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</si>
  <si>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</si>
  <si>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</si>
  <si>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</si>
  <si>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</si>
  <si>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</si>
  <si>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</si>
  <si>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</si>
  <si>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</si>
  <si>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</si>
  <si>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</si>
  <si>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</si>
  <si>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27357611</t>
  </si>
  <si>
    <t>Филиал ОАО "РЭУ" "Ростовский"</t>
  </si>
  <si>
    <t>7714783092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</si>
  <si>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</si>
  <si>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</si>
  <si>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</si>
  <si>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</si>
  <si>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</si>
  <si>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</si>
  <si>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</si>
  <si>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</si>
  <si>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</si>
  <si>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</si>
  <si>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</si>
  <si>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</si>
  <si>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</si>
  <si>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</si>
  <si>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</si>
  <si>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</si>
  <si>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17.12.2018</t>
  </si>
  <si>
    <t>83/54</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</si>
  <si>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</si>
  <si>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</si>
  <si>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</si>
  <si>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</si>
  <si>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</si>
  <si>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nataliya.liziakina@rg.donpac.ru</t>
  </si>
  <si>
    <t>www.rst.donland.ru</t>
  </si>
  <si>
    <t>Региональная служба по тарифам Ростовской области</t>
  </si>
  <si>
    <t>О</t>
  </si>
  <si>
    <t>Город Волгодонск, Город Волгодонск (60712000);</t>
  </si>
  <si>
    <t xml:space="preserve">Тепловая энергия, поставляемая 
ООО «Волгодонские тепловые сети» (ИНН 6143081351) потребителям, другим теплоснабжающим организациям города Волгодонска
</t>
  </si>
  <si>
    <t>27.12.2018</t>
  </si>
  <si>
    <t>volgodonsk-ts.ru</t>
  </si>
  <si>
    <t>8 (8639) 29-93-01</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</si>
  <si>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</si>
  <si>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</si>
  <si>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</si>
  <si>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</si>
  <si>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https://portal.eias.ru/Portal/DownloadPage.aspx?type=12&amp;guid=202a6d1c-ae14-41b0-93af-1ab5846398d8</t>
  </si>
  <si>
    <t>https://portal.eias.ru/Portal/DownloadPage.aspx?type=12&amp;guid=254864a5-63ac-40b7-83d4-dddb3100cd85</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</si>
  <si>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</si>
  <si>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Перечень документов к заявке на подключение.</t>
  </si>
  <si>
    <t>https://portal.eias.ru/Portal/DownloadPage.aspx?type=12&amp;guid=e1a4897e-a43e-490f-bf22-bc0413700063</t>
  </si>
  <si>
    <t>https://portal.eias.ru/Portal/DownloadPage.aspx?type=12&amp;guid=2b1fdb86-cd9f-4a1a-b98b-e4b2e7eb8273</t>
  </si>
  <si>
    <t>30.06.2019</t>
  </si>
  <si>
    <t>01.07.2019</t>
  </si>
  <si>
    <t>31.12.2019</t>
  </si>
  <si>
    <t>01.01.2020</t>
  </si>
  <si>
    <t>Проект договора на подключение</t>
  </si>
  <si>
    <t>https://portal.eias.ru/Portal/DownloadPage.aspx?type=12&amp;guid=0fd3b017-1df4-413d-9acb-68c39f38ade4</t>
  </si>
  <si>
    <t>30.06.2021</t>
  </si>
  <si>
    <t>01.07.2021</t>
  </si>
  <si>
    <t>31.12.2021</t>
  </si>
  <si>
    <t>01.01.2022</t>
  </si>
  <si>
    <t>30.06.2023</t>
  </si>
  <si>
    <t>01.07.2023</t>
  </si>
  <si>
    <t>ГОСУДАРСТВЕННЫЙ КОНТРАКТ ТЕПЛОСНАБЖЕНИЯ</t>
  </si>
  <si>
    <t>1.1.2</t>
  </si>
  <si>
    <t>https://portal.eias.ru/Portal/DownloadPage.aspx?type=12&amp;guid=d1df4430-db93-4e45-b45c-572ebf829732</t>
  </si>
  <si>
    <t>Договор теплоснабжения и поставки горячей воды (нежилые помещения)</t>
  </si>
  <si>
    <t>1.1.3</t>
  </si>
  <si>
    <t>1.1.4</t>
  </si>
  <si>
    <t>1.1.5</t>
  </si>
  <si>
    <t>Договор теплоснабжения (прочие)</t>
  </si>
  <si>
    <t>Договор теплоснабжения и поставки горячей воды (ТСН и ТСЖ)</t>
  </si>
  <si>
    <t>Договор теплоснабжения и поставки горячей воды (УК)</t>
  </si>
  <si>
    <t>https://portal.eias.ru/Portal/DownloadPage.aspx?type=12&amp;guid=551dceb2-3799-48b4-b333-de544d4ee296</t>
  </si>
  <si>
    <t>https://portal.eias.ru/Portal/DownloadPage.aspx?type=12&amp;guid=250bc860-a720-4b1d-a6a1-172dbd2cab49</t>
  </si>
  <si>
    <t>https://portal.eias.ru/Portal/DownloadPage.aspx?type=12&amp;guid=bbb064cc-5bde-4923-a87f-23c0ae229921</t>
  </si>
  <si>
    <t>https://portal.eias.ru/Portal/DownloadPage.aspx?type=12&amp;guid=c3897beb-2818-4a7b-9a0c-19b25c57e363</t>
  </si>
  <si>
    <t>28.12.2018 14:59:47</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</si>
</sst>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21412200" y="6838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1" t="s">
        <v>632</v>
      </c>
      <c r="M5" s="1221"/>
      <c r="N5" s="1221"/>
      <c r="O5" s="1221"/>
      <c r="P5" s="1221"/>
      <c r="Q5" s="1221"/>
      <c r="R5" s="1221"/>
      <c r="S5" s="1221"/>
      <c r="T5" s="1221"/>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503</v>
      </c>
      <c r="N7" s="667"/>
      <c r="O7" s="1227" t="str">
        <f>IF(NameOrPr_ch="",IF(NameOrPr="","",NameOrPr),NameOrPr_ch)</f>
        <v>Региональная служба по тарифам Ростовской области</v>
      </c>
      <c r="P7" s="1227"/>
      <c r="Q7" s="1227"/>
      <c r="R7" s="1227"/>
      <c r="S7" s="1227"/>
      <c r="T7" s="1227"/>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7" t="str">
        <f>IF(datePr_ch="",IF(datePr="","",datePr),datePr_ch)</f>
        <v>17.12.2018</v>
      </c>
      <c r="P8" s="1227"/>
      <c r="Q8" s="1227"/>
      <c r="R8" s="1227"/>
      <c r="S8" s="1227"/>
      <c r="T8" s="1227"/>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7" t="str">
        <f>IF(numberPr_ch="",IF(numberPr="","",numberPr),numberPr_ch)</f>
        <v>83/54</v>
      </c>
      <c r="P9" s="1227"/>
      <c r="Q9" s="1227"/>
      <c r="R9" s="1227"/>
      <c r="S9" s="1227"/>
      <c r="T9" s="1227"/>
      <c r="U9" s="583"/>
      <c r="V9" s="583"/>
      <c r="W9" s="520"/>
      <c r="X9" s="591"/>
      <c r="Y9" s="591"/>
      <c r="Z9" s="591"/>
      <c r="AA9" s="591"/>
      <c r="AB9" s="591"/>
      <c r="AC9" s="591"/>
    </row>
    <row r="10" spans="1:29" s="571" customFormat="1" ht="18.75">
      <c r="A10" s="591"/>
      <c r="B10" s="591"/>
      <c r="C10" s="591"/>
      <c r="D10" s="591"/>
      <c r="E10" s="591"/>
      <c r="F10" s="591"/>
      <c r="G10" s="591"/>
      <c r="H10" s="591"/>
      <c r="L10" s="553"/>
      <c r="M10" s="618" t="s">
        <v>502</v>
      </c>
      <c r="N10" s="667"/>
      <c r="O10" s="1227" t="str">
        <f>IF(IstPub_ch="",IF(IstPub="","",IstPub),IstPub_ch)</f>
        <v>www.rst.donland.ru</v>
      </c>
      <c r="P10" s="1227"/>
      <c r="Q10" s="1227"/>
      <c r="R10" s="1227"/>
      <c r="S10" s="1227"/>
      <c r="T10" s="1227"/>
      <c r="U10" s="583"/>
      <c r="V10" s="583"/>
      <c r="W10" s="520"/>
      <c r="X10" s="591"/>
      <c r="Y10" s="591"/>
      <c r="Z10" s="591"/>
      <c r="AA10" s="591"/>
      <c r="AB10" s="591"/>
      <c r="AC10" s="591"/>
    </row>
    <row r="11" spans="1:29"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c r="AC11" s="591"/>
    </row>
    <row r="12" spans="1:29">
      <c r="J12" s="530"/>
      <c r="K12" s="530"/>
      <c r="L12" s="525"/>
      <c r="M12" s="525"/>
      <c r="N12" s="503"/>
      <c r="O12" s="1228"/>
      <c r="P12" s="1228"/>
      <c r="Q12" s="1228"/>
      <c r="R12" s="1228"/>
      <c r="S12" s="1228"/>
      <c r="T12" s="1228"/>
      <c r="U12" s="1228"/>
    </row>
    <row r="13" spans="1:29">
      <c r="J13" s="530"/>
      <c r="K13" s="530"/>
      <c r="L13" s="1159" t="s">
        <v>454</v>
      </c>
      <c r="M13" s="1159"/>
      <c r="N13" s="1159"/>
      <c r="O13" s="1159"/>
      <c r="P13" s="1159"/>
      <c r="Q13" s="1159"/>
      <c r="R13" s="1159"/>
      <c r="S13" s="1159"/>
      <c r="T13" s="1159"/>
      <c r="U13" s="1159"/>
      <c r="V13" s="1159"/>
      <c r="W13" s="1159" t="s">
        <v>455</v>
      </c>
    </row>
    <row r="14" spans="1:29" ht="14.25" customHeight="1">
      <c r="J14" s="530"/>
      <c r="K14" s="530"/>
      <c r="L14" s="1234" t="s">
        <v>92</v>
      </c>
      <c r="M14" s="1234" t="s">
        <v>640</v>
      </c>
      <c r="N14" s="662"/>
      <c r="O14" s="1235" t="s">
        <v>642</v>
      </c>
      <c r="P14" s="1236"/>
      <c r="Q14" s="1236"/>
      <c r="R14" s="1236"/>
      <c r="S14" s="1236"/>
      <c r="T14" s="1237"/>
      <c r="U14" s="1218" t="s">
        <v>341</v>
      </c>
      <c r="V14" s="1231" t="s">
        <v>275</v>
      </c>
      <c r="W14" s="1159"/>
    </row>
    <row r="15" spans="1:29" ht="14.25" customHeight="1">
      <c r="J15" s="530"/>
      <c r="K15" s="530"/>
      <c r="L15" s="1234"/>
      <c r="M15" s="1234"/>
      <c r="N15" s="663"/>
      <c r="O15" s="1240" t="s">
        <v>606</v>
      </c>
      <c r="P15" s="1238" t="s">
        <v>271</v>
      </c>
      <c r="Q15" s="1239"/>
      <c r="R15" s="1215" t="s">
        <v>655</v>
      </c>
      <c r="S15" s="1216"/>
      <c r="T15" s="1217"/>
      <c r="U15" s="1219"/>
      <c r="V15" s="1232"/>
      <c r="W15" s="1159"/>
    </row>
    <row r="16" spans="1:29" ht="33.75" customHeight="1">
      <c r="J16" s="530"/>
      <c r="K16" s="530"/>
      <c r="L16" s="1234"/>
      <c r="M16" s="1234"/>
      <c r="N16" s="664"/>
      <c r="O16" s="1241"/>
      <c r="P16" s="536" t="s">
        <v>607</v>
      </c>
      <c r="Q16" s="536" t="s">
        <v>6</v>
      </c>
      <c r="R16" s="537" t="s">
        <v>274</v>
      </c>
      <c r="S16" s="1229" t="s">
        <v>273</v>
      </c>
      <c r="T16" s="1230"/>
      <c r="U16" s="1220"/>
      <c r="V16" s="1233"/>
      <c r="W16" s="1159"/>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9" ht="22.5">
      <c r="A18" s="1207">
        <v>1</v>
      </c>
      <c r="B18" s="866"/>
      <c r="C18" s="866"/>
      <c r="D18" s="866"/>
      <c r="E18" s="867"/>
      <c r="F18" s="868"/>
      <c r="G18" s="868"/>
      <c r="H18" s="868"/>
      <c r="I18" s="869"/>
      <c r="J18" s="864"/>
      <c r="K18" s="871"/>
      <c r="L18" s="594">
        <f>mergeValue(A18)</f>
        <v>1</v>
      </c>
      <c r="M18" s="642" t="s">
        <v>20</v>
      </c>
      <c r="N18" s="647"/>
      <c r="O18" s="1208"/>
      <c r="P18" s="1208"/>
      <c r="Q18" s="1208"/>
      <c r="R18" s="1208"/>
      <c r="S18" s="1208"/>
      <c r="T18" s="1208"/>
      <c r="U18" s="1208"/>
      <c r="V18" s="1208"/>
      <c r="W18" s="631" t="s">
        <v>477</v>
      </c>
      <c r="Y18" s="590"/>
      <c r="Z18" s="590" t="str">
        <f t="shared" ref="Z18:Z31" si="0">IF(M18="","",M18 )</f>
        <v>Наименование тарифа</v>
      </c>
      <c r="AA18" s="590"/>
      <c r="AB18" s="590"/>
      <c r="AC18" s="590"/>
    </row>
    <row r="19" spans="1:29" ht="22.5">
      <c r="A19" s="1207"/>
      <c r="B19" s="1207">
        <v>1</v>
      </c>
      <c r="C19" s="866"/>
      <c r="D19" s="866"/>
      <c r="E19" s="868"/>
      <c r="F19" s="868"/>
      <c r="G19" s="868"/>
      <c r="H19" s="868"/>
      <c r="I19" s="863"/>
      <c r="J19" s="862"/>
      <c r="K19" s="865"/>
      <c r="L19" s="594" t="str">
        <f>mergeValue(A19) &amp;"."&amp; mergeValue(B19)</f>
        <v>1.1</v>
      </c>
      <c r="M19" s="547" t="s">
        <v>16</v>
      </c>
      <c r="N19" s="647"/>
      <c r="O19" s="1208"/>
      <c r="P19" s="1208"/>
      <c r="Q19" s="1208"/>
      <c r="R19" s="1208"/>
      <c r="S19" s="1208"/>
      <c r="T19" s="1208"/>
      <c r="U19" s="1208"/>
      <c r="V19" s="1208"/>
      <c r="W19" s="631" t="s">
        <v>478</v>
      </c>
      <c r="Y19" s="590"/>
      <c r="Z19" s="590" t="str">
        <f t="shared" si="0"/>
        <v>Территория действия тарифа</v>
      </c>
      <c r="AA19" s="590"/>
      <c r="AB19" s="590"/>
      <c r="AC19" s="590"/>
    </row>
    <row r="20" spans="1:29" ht="22.5">
      <c r="A20" s="1207"/>
      <c r="B20" s="1207"/>
      <c r="C20" s="1207">
        <v>1</v>
      </c>
      <c r="D20" s="866"/>
      <c r="E20" s="868"/>
      <c r="F20" s="868"/>
      <c r="G20" s="868"/>
      <c r="H20" s="868"/>
      <c r="I20" s="870"/>
      <c r="J20" s="862"/>
      <c r="K20" s="865"/>
      <c r="L20" s="594" t="str">
        <f>mergeValue(A20) &amp;"."&amp; mergeValue(B20)&amp;"."&amp; mergeValue(C20)</f>
        <v>1.1.1</v>
      </c>
      <c r="M20" s="548" t="s">
        <v>7</v>
      </c>
      <c r="N20" s="647"/>
      <c r="O20" s="1208"/>
      <c r="P20" s="1208"/>
      <c r="Q20" s="1208"/>
      <c r="R20" s="1208"/>
      <c r="S20" s="1208"/>
      <c r="T20" s="1208"/>
      <c r="U20" s="1208"/>
      <c r="V20" s="1208"/>
      <c r="W20" s="631" t="s">
        <v>634</v>
      </c>
      <c r="Y20" s="590"/>
      <c r="Z20" s="590" t="str">
        <f t="shared" si="0"/>
        <v xml:space="preserve">Наименование системы теплоснабжения </v>
      </c>
      <c r="AA20" s="590"/>
      <c r="AB20" s="590"/>
      <c r="AC20" s="590"/>
    </row>
    <row r="21" spans="1:29" ht="22.5">
      <c r="A21" s="1207"/>
      <c r="B21" s="1207"/>
      <c r="C21" s="1207"/>
      <c r="D21" s="1207">
        <v>1</v>
      </c>
      <c r="E21" s="868"/>
      <c r="F21" s="868"/>
      <c r="G21" s="868"/>
      <c r="H21" s="868"/>
      <c r="I21" s="870"/>
      <c r="J21" s="862"/>
      <c r="K21" s="865"/>
      <c r="L21" s="594" t="str">
        <f>mergeValue(A21) &amp;"."&amp; mergeValue(B21)&amp;"."&amp; mergeValue(C21)&amp;"."&amp; mergeValue(D21)</f>
        <v>1.1.1.1</v>
      </c>
      <c r="M21" s="549" t="s">
        <v>22</v>
      </c>
      <c r="N21" s="647"/>
      <c r="O21" s="1208"/>
      <c r="P21" s="1208"/>
      <c r="Q21" s="1208"/>
      <c r="R21" s="1208"/>
      <c r="S21" s="1208"/>
      <c r="T21" s="1208"/>
      <c r="U21" s="1208"/>
      <c r="V21" s="1208"/>
      <c r="W21" s="631" t="s">
        <v>635</v>
      </c>
      <c r="Y21" s="590"/>
      <c r="Z21" s="590" t="str">
        <f t="shared" si="0"/>
        <v xml:space="preserve">Источник тепловой энергии  </v>
      </c>
      <c r="AA21" s="590"/>
      <c r="AB21" s="590"/>
      <c r="AC21" s="590"/>
    </row>
    <row r="22" spans="1:29" ht="101.25">
      <c r="A22" s="1207"/>
      <c r="B22" s="1207"/>
      <c r="C22" s="1207"/>
      <c r="D22" s="1207"/>
      <c r="E22" s="1207">
        <v>1</v>
      </c>
      <c r="F22" s="868"/>
      <c r="G22" s="868"/>
      <c r="H22" s="866">
        <v>1</v>
      </c>
      <c r="I22" s="1207">
        <v>1</v>
      </c>
      <c r="J22" s="868"/>
      <c r="K22" s="873"/>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7"/>
      <c r="B23" s="1207"/>
      <c r="C23" s="1207"/>
      <c r="D23" s="1207"/>
      <c r="E23" s="1207"/>
      <c r="F23" s="1207">
        <v>1</v>
      </c>
      <c r="G23" s="866"/>
      <c r="H23" s="866"/>
      <c r="I23" s="1207"/>
      <c r="J23" s="1207">
        <v>1</v>
      </c>
      <c r="K23" s="874"/>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637</v>
      </c>
      <c r="Y23" s="590"/>
      <c r="Z23" s="590" t="str">
        <f t="shared" si="0"/>
        <v>Группа потребителей</v>
      </c>
      <c r="AA23" s="590"/>
      <c r="AB23" s="590"/>
      <c r="AC23" s="590"/>
    </row>
    <row r="24" spans="1:29" ht="189" customHeight="1">
      <c r="A24" s="1207"/>
      <c r="B24" s="1207"/>
      <c r="C24" s="1207"/>
      <c r="D24" s="1207"/>
      <c r="E24" s="1207"/>
      <c r="F24" s="1207"/>
      <c r="G24" s="866">
        <v>1</v>
      </c>
      <c r="H24" s="866"/>
      <c r="I24" s="1207"/>
      <c r="J24" s="1207"/>
      <c r="K24" s="874">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656</v>
      </c>
      <c r="X24" s="586" t="str">
        <f>strCheckDate(O25:V25)</f>
        <v/>
      </c>
      <c r="Y24" s="590"/>
      <c r="Z24" s="590" t="str">
        <f t="shared" si="0"/>
        <v/>
      </c>
      <c r="AA24" s="590"/>
      <c r="AB24" s="590"/>
      <c r="AC24" s="590"/>
    </row>
    <row r="25" spans="1:29" ht="11.25" hidden="1" customHeight="1">
      <c r="A25" s="1207"/>
      <c r="B25" s="1207"/>
      <c r="C25" s="1207"/>
      <c r="D25" s="1207"/>
      <c r="E25" s="1207"/>
      <c r="F25" s="1207"/>
      <c r="G25" s="866"/>
      <c r="H25" s="866"/>
      <c r="I25" s="1207"/>
      <c r="J25" s="1207"/>
      <c r="K25" s="874"/>
      <c r="L25" s="601"/>
      <c r="M25" s="647"/>
      <c r="N25" s="647"/>
      <c r="O25" s="563"/>
      <c r="P25" s="563"/>
      <c r="Q25" s="585" t="str">
        <f>R24 &amp; "-" &amp; T24</f>
        <v>-</v>
      </c>
      <c r="R25" s="1213"/>
      <c r="S25" s="1214"/>
      <c r="T25" s="1213"/>
      <c r="U25" s="1214"/>
      <c r="V25" s="563"/>
      <c r="W25" s="1225"/>
      <c r="Y25" s="590"/>
      <c r="Z25" s="590" t="str">
        <f t="shared" si="0"/>
        <v/>
      </c>
      <c r="AA25" s="590"/>
      <c r="AB25" s="590"/>
      <c r="AC25" s="590"/>
    </row>
    <row r="26" spans="1:29" ht="15" customHeight="1">
      <c r="A26" s="1207"/>
      <c r="B26" s="1207"/>
      <c r="C26" s="1207"/>
      <c r="D26" s="1207"/>
      <c r="E26" s="1207"/>
      <c r="F26" s="1207"/>
      <c r="G26" s="868"/>
      <c r="H26" s="866"/>
      <c r="I26" s="1207"/>
      <c r="J26" s="1207"/>
      <c r="K26" s="873"/>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c r="AC26" s="590"/>
    </row>
    <row r="27" spans="1:29" ht="15" customHeight="1">
      <c r="A27" s="1207"/>
      <c r="B27" s="1207"/>
      <c r="C27" s="1207"/>
      <c r="D27" s="1207"/>
      <c r="E27" s="1207"/>
      <c r="F27" s="868"/>
      <c r="G27" s="868"/>
      <c r="H27" s="866"/>
      <c r="I27" s="1207"/>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7"/>
      <c r="B28" s="1207"/>
      <c r="C28" s="1207"/>
      <c r="D28" s="1207"/>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7"/>
      <c r="B29" s="1207"/>
      <c r="C29" s="1207"/>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7"/>
      <c r="B30" s="1207"/>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7"/>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election activeCell="H29" sqref="H29"/>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492</v>
      </c>
      <c r="G2" s="1202"/>
      <c r="H2" s="1203"/>
      <c r="I2" s="807"/>
    </row>
    <row r="3" spans="1:20"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028" t="str">
        <f>IF(dateCh="","",dateCh)</f>
        <v>26.12.2018</v>
      </c>
      <c r="I7" s="817" t="s">
        <v>494</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495</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496</v>
      </c>
      <c r="H9" s="1028" t="str">
        <f>IF('Перечень тарифов'!F21="","наименование отсутствует","" &amp; 'Перечень тарифов'!F21 &amp; "")</f>
        <v>Передача. Тепловая энергия</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497</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593</v>
      </c>
      <c r="H11" s="1028" t="str">
        <f>IF(region_name="","",region_name)</f>
        <v>Ростовская область</v>
      </c>
      <c r="I11" s="817" t="s">
        <v>500</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498</v>
      </c>
      <c r="H12" s="1028" t="str">
        <f>IF(Территории!H13="","","" &amp; Территории!H13 &amp; "")</f>
        <v>Город Волгодонск</v>
      </c>
      <c r="I12" s="817" t="s">
        <v>501</v>
      </c>
      <c r="J12" s="616"/>
      <c r="K12" s="1014"/>
      <c r="L12" s="1014"/>
      <c r="M12" s="1014"/>
      <c r="N12" s="1014"/>
      <c r="O12" s="1014"/>
      <c r="P12" s="1014"/>
      <c r="Q12" s="1014"/>
      <c r="R12" s="1014"/>
      <c r="S12" s="1014"/>
      <c r="T12" s="1014"/>
    </row>
    <row r="13" spans="1:20" s="1008" customFormat="1" ht="56.25">
      <c r="A13" s="1205"/>
      <c r="B13" s="1205"/>
      <c r="C13" s="1205"/>
      <c r="D13" s="1024">
        <v>1</v>
      </c>
      <c r="F13" s="1030" t="str">
        <f>"4."&amp;mergeValue(A13) &amp;"."&amp;mergeValue(B13)&amp;"."&amp;mergeValue(C13)&amp;"."&amp;mergeValue(D13)</f>
        <v>4.1.1.1.1</v>
      </c>
      <c r="G13" s="819" t="s">
        <v>499</v>
      </c>
      <c r="H13" s="1028" t="str">
        <f>IF(Территории!R14="","","" &amp; Территории!R14 &amp; "")</f>
        <v>Город Волгодонск (60712000)</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BS30"/>
  <sheetViews>
    <sheetView showGridLines="0" topLeftCell="I4" zoomScaleNormal="100" workbookViewId="0">
      <selection activeCell="AW26" sqref="AW26"/>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32.5703125" style="991" customWidth="1"/>
    <col min="14" max="14" width="1.7109375" style="991" customWidth="1"/>
    <col min="15" max="15" width="9.5703125" style="991" customWidth="1"/>
    <col min="16" max="16" width="0.140625" style="991" hidden="1" customWidth="1"/>
    <col min="17"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8.5703125" style="1062" customWidth="1"/>
    <col min="23" max="24" width="0.140625" style="1062" customWidth="1"/>
    <col min="25" max="25" width="11.7109375" style="1062" customWidth="1"/>
    <col min="26" max="26" width="3.7109375" style="1062" customWidth="1"/>
    <col min="27" max="27" width="11.7109375" style="1062" customWidth="1"/>
    <col min="28" max="28" width="8.5703125" style="1062" customWidth="1"/>
    <col min="29" max="29" width="9.5703125" style="1062" customWidth="1"/>
    <col min="30" max="30" width="0.140625" style="1062" hidden="1" customWidth="1"/>
    <col min="31"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9.5703125" style="1062" customWidth="1"/>
    <col min="37" max="37" width="0.140625" style="1062" hidden="1" customWidth="1"/>
    <col min="38"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9.5703125" style="1062" customWidth="1"/>
    <col min="44" max="44" width="0.140625" style="1062" hidden="1" customWidth="1"/>
    <col min="45"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9.5703125" style="1062" customWidth="1"/>
    <col min="51" max="51" width="0.140625" style="1062" hidden="1" customWidth="1"/>
    <col min="52" max="52" width="23.7109375" style="1062" hidden="1" customWidth="1"/>
    <col min="53" max="53" width="11.7109375" style="1062" customWidth="1"/>
    <col min="54" max="54" width="3.7109375" style="1062" customWidth="1"/>
    <col min="55" max="55" width="11.7109375" style="1062" customWidth="1"/>
    <col min="56" max="56" width="8.5703125" style="1062" hidden="1" customWidth="1"/>
    <col min="57" max="57" width="4.7109375" style="991" customWidth="1"/>
    <col min="58" max="58" width="61" style="991" customWidth="1"/>
    <col min="59" max="60" width="10.5703125" style="1009"/>
    <col min="61" max="61" width="11.140625" style="1009" customWidth="1"/>
    <col min="62" max="69" width="10.5703125" style="1009"/>
    <col min="70" max="291" width="10.5703125" style="991"/>
    <col min="292" max="299" width="0" style="991" hidden="1" customWidth="1"/>
    <col min="300" max="300" width="3.7109375" style="991" customWidth="1"/>
    <col min="301" max="301" width="3.85546875" style="991" customWidth="1"/>
    <col min="302" max="302" width="3.7109375" style="991" customWidth="1"/>
    <col min="303" max="303" width="12.7109375" style="991" customWidth="1"/>
    <col min="304" max="304" width="52.7109375" style="991" customWidth="1"/>
    <col min="305" max="308" width="0" style="991" hidden="1" customWidth="1"/>
    <col min="309" max="309" width="12.28515625" style="991" customWidth="1"/>
    <col min="310" max="310" width="6.42578125" style="991" customWidth="1"/>
    <col min="311" max="311" width="12.28515625" style="991" customWidth="1"/>
    <col min="312" max="312" width="0" style="991" hidden="1" customWidth="1"/>
    <col min="313" max="313" width="3.7109375" style="991" customWidth="1"/>
    <col min="314" max="314" width="11.140625" style="991" bestFit="1" customWidth="1"/>
    <col min="315" max="316" width="10.5703125" style="991"/>
    <col min="317" max="317" width="11.140625" style="991" customWidth="1"/>
    <col min="318" max="547" width="10.5703125" style="991"/>
    <col min="548" max="555" width="0" style="991" hidden="1" customWidth="1"/>
    <col min="556" max="556" width="3.7109375" style="991" customWidth="1"/>
    <col min="557" max="557" width="3.85546875" style="991" customWidth="1"/>
    <col min="558" max="558" width="3.7109375" style="991" customWidth="1"/>
    <col min="559" max="559" width="12.7109375" style="991" customWidth="1"/>
    <col min="560" max="560" width="52.7109375" style="991" customWidth="1"/>
    <col min="561" max="564" width="0" style="991" hidden="1" customWidth="1"/>
    <col min="565" max="565" width="12.28515625" style="991" customWidth="1"/>
    <col min="566" max="566" width="6.42578125" style="991" customWidth="1"/>
    <col min="567" max="567" width="12.28515625" style="991" customWidth="1"/>
    <col min="568" max="568" width="0" style="991" hidden="1" customWidth="1"/>
    <col min="569" max="569" width="3.7109375" style="991" customWidth="1"/>
    <col min="570" max="570" width="11.140625" style="991" bestFit="1" customWidth="1"/>
    <col min="571" max="572" width="10.5703125" style="991"/>
    <col min="573" max="573" width="11.140625" style="991" customWidth="1"/>
    <col min="574" max="803" width="10.5703125" style="991"/>
    <col min="804" max="811" width="0" style="991" hidden="1" customWidth="1"/>
    <col min="812" max="812" width="3.7109375" style="991" customWidth="1"/>
    <col min="813" max="813" width="3.85546875" style="991" customWidth="1"/>
    <col min="814" max="814" width="3.7109375" style="991" customWidth="1"/>
    <col min="815" max="815" width="12.7109375" style="991" customWidth="1"/>
    <col min="816" max="816" width="52.7109375" style="991" customWidth="1"/>
    <col min="817" max="820" width="0" style="991" hidden="1" customWidth="1"/>
    <col min="821" max="821" width="12.28515625" style="991" customWidth="1"/>
    <col min="822" max="822" width="6.42578125" style="991" customWidth="1"/>
    <col min="823" max="823" width="12.28515625" style="991" customWidth="1"/>
    <col min="824" max="824" width="0" style="991" hidden="1" customWidth="1"/>
    <col min="825" max="825" width="3.7109375" style="991" customWidth="1"/>
    <col min="826" max="826" width="11.140625" style="991" bestFit="1" customWidth="1"/>
    <col min="827" max="828" width="10.5703125" style="991"/>
    <col min="829" max="829" width="11.140625" style="991" customWidth="1"/>
    <col min="830" max="1059" width="10.5703125" style="991"/>
    <col min="1060" max="1067" width="0" style="991" hidden="1" customWidth="1"/>
    <col min="1068" max="1068" width="3.7109375" style="991" customWidth="1"/>
    <col min="1069" max="1069" width="3.85546875" style="991" customWidth="1"/>
    <col min="1070" max="1070" width="3.7109375" style="991" customWidth="1"/>
    <col min="1071" max="1071" width="12.7109375" style="991" customWidth="1"/>
    <col min="1072" max="1072" width="52.7109375" style="991" customWidth="1"/>
    <col min="1073" max="1076" width="0" style="991" hidden="1" customWidth="1"/>
    <col min="1077" max="1077" width="12.28515625" style="991" customWidth="1"/>
    <col min="1078" max="1078" width="6.42578125" style="991" customWidth="1"/>
    <col min="1079" max="1079" width="12.28515625" style="991" customWidth="1"/>
    <col min="1080" max="1080" width="0" style="991" hidden="1" customWidth="1"/>
    <col min="1081" max="1081" width="3.7109375" style="991" customWidth="1"/>
    <col min="1082" max="1082" width="11.140625" style="991" bestFit="1" customWidth="1"/>
    <col min="1083" max="1084" width="10.5703125" style="991"/>
    <col min="1085" max="1085" width="11.140625" style="991" customWidth="1"/>
    <col min="1086" max="1315" width="10.5703125" style="991"/>
    <col min="1316" max="1323" width="0" style="991" hidden="1" customWidth="1"/>
    <col min="1324" max="1324" width="3.7109375" style="991" customWidth="1"/>
    <col min="1325" max="1325" width="3.85546875" style="991" customWidth="1"/>
    <col min="1326" max="1326" width="3.7109375" style="991" customWidth="1"/>
    <col min="1327" max="1327" width="12.7109375" style="991" customWidth="1"/>
    <col min="1328" max="1328" width="52.7109375" style="991" customWidth="1"/>
    <col min="1329" max="1332" width="0" style="991" hidden="1" customWidth="1"/>
    <col min="1333" max="1333" width="12.28515625" style="991" customWidth="1"/>
    <col min="1334" max="1334" width="6.42578125" style="991" customWidth="1"/>
    <col min="1335" max="1335" width="12.28515625" style="991" customWidth="1"/>
    <col min="1336" max="1336" width="0" style="991" hidden="1" customWidth="1"/>
    <col min="1337" max="1337" width="3.7109375" style="991" customWidth="1"/>
    <col min="1338" max="1338" width="11.140625" style="991" bestFit="1" customWidth="1"/>
    <col min="1339" max="1340" width="10.5703125" style="991"/>
    <col min="1341" max="1341" width="11.140625" style="991" customWidth="1"/>
    <col min="1342" max="1571" width="10.5703125" style="991"/>
    <col min="1572" max="1579" width="0" style="991" hidden="1" customWidth="1"/>
    <col min="1580" max="1580" width="3.7109375" style="991" customWidth="1"/>
    <col min="1581" max="1581" width="3.85546875" style="991" customWidth="1"/>
    <col min="1582" max="1582" width="3.7109375" style="991" customWidth="1"/>
    <col min="1583" max="1583" width="12.7109375" style="991" customWidth="1"/>
    <col min="1584" max="1584" width="52.7109375" style="991" customWidth="1"/>
    <col min="1585" max="1588" width="0" style="991" hidden="1" customWidth="1"/>
    <col min="1589" max="1589" width="12.28515625" style="991" customWidth="1"/>
    <col min="1590" max="1590" width="6.42578125" style="991" customWidth="1"/>
    <col min="1591" max="1591" width="12.28515625" style="991" customWidth="1"/>
    <col min="1592" max="1592" width="0" style="991" hidden="1" customWidth="1"/>
    <col min="1593" max="1593" width="3.7109375" style="991" customWidth="1"/>
    <col min="1594" max="1594" width="11.140625" style="991" bestFit="1" customWidth="1"/>
    <col min="1595" max="1596" width="10.5703125" style="991"/>
    <col min="1597" max="1597" width="11.140625" style="991" customWidth="1"/>
    <col min="1598" max="1827" width="10.5703125" style="991"/>
    <col min="1828" max="1835" width="0" style="991" hidden="1" customWidth="1"/>
    <col min="1836" max="1836" width="3.7109375" style="991" customWidth="1"/>
    <col min="1837" max="1837" width="3.85546875" style="991" customWidth="1"/>
    <col min="1838" max="1838" width="3.7109375" style="991" customWidth="1"/>
    <col min="1839" max="1839" width="12.7109375" style="991" customWidth="1"/>
    <col min="1840" max="1840" width="52.7109375" style="991" customWidth="1"/>
    <col min="1841" max="1844" width="0" style="991" hidden="1" customWidth="1"/>
    <col min="1845" max="1845" width="12.28515625" style="991" customWidth="1"/>
    <col min="1846" max="1846" width="6.42578125" style="991" customWidth="1"/>
    <col min="1847" max="1847" width="12.28515625" style="991" customWidth="1"/>
    <col min="1848" max="1848" width="0" style="991" hidden="1" customWidth="1"/>
    <col min="1849" max="1849" width="3.7109375" style="991" customWidth="1"/>
    <col min="1850" max="1850" width="11.140625" style="991" bestFit="1" customWidth="1"/>
    <col min="1851" max="1852" width="10.5703125" style="991"/>
    <col min="1853" max="1853" width="11.140625" style="991" customWidth="1"/>
    <col min="1854" max="2083" width="10.5703125" style="991"/>
    <col min="2084" max="2091" width="0" style="991" hidden="1" customWidth="1"/>
    <col min="2092" max="2092" width="3.7109375" style="991" customWidth="1"/>
    <col min="2093" max="2093" width="3.85546875" style="991" customWidth="1"/>
    <col min="2094" max="2094" width="3.7109375" style="991" customWidth="1"/>
    <col min="2095" max="2095" width="12.7109375" style="991" customWidth="1"/>
    <col min="2096" max="2096" width="52.7109375" style="991" customWidth="1"/>
    <col min="2097" max="2100" width="0" style="991" hidden="1" customWidth="1"/>
    <col min="2101" max="2101" width="12.28515625" style="991" customWidth="1"/>
    <col min="2102" max="2102" width="6.42578125" style="991" customWidth="1"/>
    <col min="2103" max="2103" width="12.28515625" style="991" customWidth="1"/>
    <col min="2104" max="2104" width="0" style="991" hidden="1" customWidth="1"/>
    <col min="2105" max="2105" width="3.7109375" style="991" customWidth="1"/>
    <col min="2106" max="2106" width="11.140625" style="991" bestFit="1" customWidth="1"/>
    <col min="2107" max="2108" width="10.5703125" style="991"/>
    <col min="2109" max="2109" width="11.140625" style="991" customWidth="1"/>
    <col min="2110" max="2339" width="10.5703125" style="991"/>
    <col min="2340" max="2347" width="0" style="991" hidden="1" customWidth="1"/>
    <col min="2348" max="2348" width="3.7109375" style="991" customWidth="1"/>
    <col min="2349" max="2349" width="3.85546875" style="991" customWidth="1"/>
    <col min="2350" max="2350" width="3.7109375" style="991" customWidth="1"/>
    <col min="2351" max="2351" width="12.7109375" style="991" customWidth="1"/>
    <col min="2352" max="2352" width="52.7109375" style="991" customWidth="1"/>
    <col min="2353" max="2356" width="0" style="991" hidden="1" customWidth="1"/>
    <col min="2357" max="2357" width="12.28515625" style="991" customWidth="1"/>
    <col min="2358" max="2358" width="6.42578125" style="991" customWidth="1"/>
    <col min="2359" max="2359" width="12.28515625" style="991" customWidth="1"/>
    <col min="2360" max="2360" width="0" style="991" hidden="1" customWidth="1"/>
    <col min="2361" max="2361" width="3.7109375" style="991" customWidth="1"/>
    <col min="2362" max="2362" width="11.140625" style="991" bestFit="1" customWidth="1"/>
    <col min="2363" max="2364" width="10.5703125" style="991"/>
    <col min="2365" max="2365" width="11.140625" style="991" customWidth="1"/>
    <col min="2366" max="2595" width="10.5703125" style="991"/>
    <col min="2596" max="2603" width="0" style="991" hidden="1" customWidth="1"/>
    <col min="2604" max="2604" width="3.7109375" style="991" customWidth="1"/>
    <col min="2605" max="2605" width="3.85546875" style="991" customWidth="1"/>
    <col min="2606" max="2606" width="3.7109375" style="991" customWidth="1"/>
    <col min="2607" max="2607" width="12.7109375" style="991" customWidth="1"/>
    <col min="2608" max="2608" width="52.7109375" style="991" customWidth="1"/>
    <col min="2609" max="2612" width="0" style="991" hidden="1" customWidth="1"/>
    <col min="2613" max="2613" width="12.28515625" style="991" customWidth="1"/>
    <col min="2614" max="2614" width="6.42578125" style="991" customWidth="1"/>
    <col min="2615" max="2615" width="12.28515625" style="991" customWidth="1"/>
    <col min="2616" max="2616" width="0" style="991" hidden="1" customWidth="1"/>
    <col min="2617" max="2617" width="3.7109375" style="991" customWidth="1"/>
    <col min="2618" max="2618" width="11.140625" style="991" bestFit="1" customWidth="1"/>
    <col min="2619" max="2620" width="10.5703125" style="991"/>
    <col min="2621" max="2621" width="11.140625" style="991" customWidth="1"/>
    <col min="2622" max="2851" width="10.5703125" style="991"/>
    <col min="2852" max="2859" width="0" style="991" hidden="1" customWidth="1"/>
    <col min="2860" max="2860" width="3.7109375" style="991" customWidth="1"/>
    <col min="2861" max="2861" width="3.85546875" style="991" customWidth="1"/>
    <col min="2862" max="2862" width="3.7109375" style="991" customWidth="1"/>
    <col min="2863" max="2863" width="12.7109375" style="991" customWidth="1"/>
    <col min="2864" max="2864" width="52.7109375" style="991" customWidth="1"/>
    <col min="2865" max="2868" width="0" style="991" hidden="1" customWidth="1"/>
    <col min="2869" max="2869" width="12.28515625" style="991" customWidth="1"/>
    <col min="2870" max="2870" width="6.42578125" style="991" customWidth="1"/>
    <col min="2871" max="2871" width="12.28515625" style="991" customWidth="1"/>
    <col min="2872" max="2872" width="0" style="991" hidden="1" customWidth="1"/>
    <col min="2873" max="2873" width="3.7109375" style="991" customWidth="1"/>
    <col min="2874" max="2874" width="11.140625" style="991" bestFit="1" customWidth="1"/>
    <col min="2875" max="2876" width="10.5703125" style="991"/>
    <col min="2877" max="2877" width="11.140625" style="991" customWidth="1"/>
    <col min="2878" max="3107" width="10.5703125" style="991"/>
    <col min="3108" max="3115" width="0" style="991" hidden="1" customWidth="1"/>
    <col min="3116" max="3116" width="3.7109375" style="991" customWidth="1"/>
    <col min="3117" max="3117" width="3.85546875" style="991" customWidth="1"/>
    <col min="3118" max="3118" width="3.7109375" style="991" customWidth="1"/>
    <col min="3119" max="3119" width="12.7109375" style="991" customWidth="1"/>
    <col min="3120" max="3120" width="52.7109375" style="991" customWidth="1"/>
    <col min="3121" max="3124" width="0" style="991" hidden="1" customWidth="1"/>
    <col min="3125" max="3125" width="12.28515625" style="991" customWidth="1"/>
    <col min="3126" max="3126" width="6.42578125" style="991" customWidth="1"/>
    <col min="3127" max="3127" width="12.28515625" style="991" customWidth="1"/>
    <col min="3128" max="3128" width="0" style="991" hidden="1" customWidth="1"/>
    <col min="3129" max="3129" width="3.7109375" style="991" customWidth="1"/>
    <col min="3130" max="3130" width="11.140625" style="991" bestFit="1" customWidth="1"/>
    <col min="3131" max="3132" width="10.5703125" style="991"/>
    <col min="3133" max="3133" width="11.140625" style="991" customWidth="1"/>
    <col min="3134" max="3363" width="10.5703125" style="991"/>
    <col min="3364" max="3371" width="0" style="991" hidden="1" customWidth="1"/>
    <col min="3372" max="3372" width="3.7109375" style="991" customWidth="1"/>
    <col min="3373" max="3373" width="3.85546875" style="991" customWidth="1"/>
    <col min="3374" max="3374" width="3.7109375" style="991" customWidth="1"/>
    <col min="3375" max="3375" width="12.7109375" style="991" customWidth="1"/>
    <col min="3376" max="3376" width="52.7109375" style="991" customWidth="1"/>
    <col min="3377" max="3380" width="0" style="991" hidden="1" customWidth="1"/>
    <col min="3381" max="3381" width="12.28515625" style="991" customWidth="1"/>
    <col min="3382" max="3382" width="6.42578125" style="991" customWidth="1"/>
    <col min="3383" max="3383" width="12.28515625" style="991" customWidth="1"/>
    <col min="3384" max="3384" width="0" style="991" hidden="1" customWidth="1"/>
    <col min="3385" max="3385" width="3.7109375" style="991" customWidth="1"/>
    <col min="3386" max="3386" width="11.140625" style="991" bestFit="1" customWidth="1"/>
    <col min="3387" max="3388" width="10.5703125" style="991"/>
    <col min="3389" max="3389" width="11.140625" style="991" customWidth="1"/>
    <col min="3390" max="3619" width="10.5703125" style="991"/>
    <col min="3620" max="3627" width="0" style="991" hidden="1" customWidth="1"/>
    <col min="3628" max="3628" width="3.7109375" style="991" customWidth="1"/>
    <col min="3629" max="3629" width="3.85546875" style="991" customWidth="1"/>
    <col min="3630" max="3630" width="3.7109375" style="991" customWidth="1"/>
    <col min="3631" max="3631" width="12.7109375" style="991" customWidth="1"/>
    <col min="3632" max="3632" width="52.7109375" style="991" customWidth="1"/>
    <col min="3633" max="3636" width="0" style="991" hidden="1" customWidth="1"/>
    <col min="3637" max="3637" width="12.28515625" style="991" customWidth="1"/>
    <col min="3638" max="3638" width="6.42578125" style="991" customWidth="1"/>
    <col min="3639" max="3639" width="12.28515625" style="991" customWidth="1"/>
    <col min="3640" max="3640" width="0" style="991" hidden="1" customWidth="1"/>
    <col min="3641" max="3641" width="3.7109375" style="991" customWidth="1"/>
    <col min="3642" max="3642" width="11.140625" style="991" bestFit="1" customWidth="1"/>
    <col min="3643" max="3644" width="10.5703125" style="991"/>
    <col min="3645" max="3645" width="11.140625" style="991" customWidth="1"/>
    <col min="3646" max="3875" width="10.5703125" style="991"/>
    <col min="3876" max="3883" width="0" style="991" hidden="1" customWidth="1"/>
    <col min="3884" max="3884" width="3.7109375" style="991" customWidth="1"/>
    <col min="3885" max="3885" width="3.85546875" style="991" customWidth="1"/>
    <col min="3886" max="3886" width="3.7109375" style="991" customWidth="1"/>
    <col min="3887" max="3887" width="12.7109375" style="991" customWidth="1"/>
    <col min="3888" max="3888" width="52.7109375" style="991" customWidth="1"/>
    <col min="3889" max="3892" width="0" style="991" hidden="1" customWidth="1"/>
    <col min="3893" max="3893" width="12.28515625" style="991" customWidth="1"/>
    <col min="3894" max="3894" width="6.42578125" style="991" customWidth="1"/>
    <col min="3895" max="3895" width="12.28515625" style="991" customWidth="1"/>
    <col min="3896" max="3896" width="0" style="991" hidden="1" customWidth="1"/>
    <col min="3897" max="3897" width="3.7109375" style="991" customWidth="1"/>
    <col min="3898" max="3898" width="11.140625" style="991" bestFit="1" customWidth="1"/>
    <col min="3899" max="3900" width="10.5703125" style="991"/>
    <col min="3901" max="3901" width="11.140625" style="991" customWidth="1"/>
    <col min="3902" max="4131" width="10.5703125" style="991"/>
    <col min="4132" max="4139" width="0" style="991" hidden="1" customWidth="1"/>
    <col min="4140" max="4140" width="3.7109375" style="991" customWidth="1"/>
    <col min="4141" max="4141" width="3.85546875" style="991" customWidth="1"/>
    <col min="4142" max="4142" width="3.7109375" style="991" customWidth="1"/>
    <col min="4143" max="4143" width="12.7109375" style="991" customWidth="1"/>
    <col min="4144" max="4144" width="52.7109375" style="991" customWidth="1"/>
    <col min="4145" max="4148" width="0" style="991" hidden="1" customWidth="1"/>
    <col min="4149" max="4149" width="12.28515625" style="991" customWidth="1"/>
    <col min="4150" max="4150" width="6.42578125" style="991" customWidth="1"/>
    <col min="4151" max="4151" width="12.28515625" style="991" customWidth="1"/>
    <col min="4152" max="4152" width="0" style="991" hidden="1" customWidth="1"/>
    <col min="4153" max="4153" width="3.7109375" style="991" customWidth="1"/>
    <col min="4154" max="4154" width="11.140625" style="991" bestFit="1" customWidth="1"/>
    <col min="4155" max="4156" width="10.5703125" style="991"/>
    <col min="4157" max="4157" width="11.140625" style="991" customWidth="1"/>
    <col min="4158" max="4387" width="10.5703125" style="991"/>
    <col min="4388" max="4395" width="0" style="991" hidden="1" customWidth="1"/>
    <col min="4396" max="4396" width="3.7109375" style="991" customWidth="1"/>
    <col min="4397" max="4397" width="3.85546875" style="991" customWidth="1"/>
    <col min="4398" max="4398" width="3.7109375" style="991" customWidth="1"/>
    <col min="4399" max="4399" width="12.7109375" style="991" customWidth="1"/>
    <col min="4400" max="4400" width="52.7109375" style="991" customWidth="1"/>
    <col min="4401" max="4404" width="0" style="991" hidden="1" customWidth="1"/>
    <col min="4405" max="4405" width="12.28515625" style="991" customWidth="1"/>
    <col min="4406" max="4406" width="6.42578125" style="991" customWidth="1"/>
    <col min="4407" max="4407" width="12.28515625" style="991" customWidth="1"/>
    <col min="4408" max="4408" width="0" style="991" hidden="1" customWidth="1"/>
    <col min="4409" max="4409" width="3.7109375" style="991" customWidth="1"/>
    <col min="4410" max="4410" width="11.140625" style="991" bestFit="1" customWidth="1"/>
    <col min="4411" max="4412" width="10.5703125" style="991"/>
    <col min="4413" max="4413" width="11.140625" style="991" customWidth="1"/>
    <col min="4414" max="4643" width="10.5703125" style="991"/>
    <col min="4644" max="4651" width="0" style="991" hidden="1" customWidth="1"/>
    <col min="4652" max="4652" width="3.7109375" style="991" customWidth="1"/>
    <col min="4653" max="4653" width="3.85546875" style="991" customWidth="1"/>
    <col min="4654" max="4654" width="3.7109375" style="991" customWidth="1"/>
    <col min="4655" max="4655" width="12.7109375" style="991" customWidth="1"/>
    <col min="4656" max="4656" width="52.7109375" style="991" customWidth="1"/>
    <col min="4657" max="4660" width="0" style="991" hidden="1" customWidth="1"/>
    <col min="4661" max="4661" width="12.28515625" style="991" customWidth="1"/>
    <col min="4662" max="4662" width="6.42578125" style="991" customWidth="1"/>
    <col min="4663" max="4663" width="12.28515625" style="991" customWidth="1"/>
    <col min="4664" max="4664" width="0" style="991" hidden="1" customWidth="1"/>
    <col min="4665" max="4665" width="3.7109375" style="991" customWidth="1"/>
    <col min="4666" max="4666" width="11.140625" style="991" bestFit="1" customWidth="1"/>
    <col min="4667" max="4668" width="10.5703125" style="991"/>
    <col min="4669" max="4669" width="11.140625" style="991" customWidth="1"/>
    <col min="4670" max="4899" width="10.5703125" style="991"/>
    <col min="4900" max="4907" width="0" style="991" hidden="1" customWidth="1"/>
    <col min="4908" max="4908" width="3.7109375" style="991" customWidth="1"/>
    <col min="4909" max="4909" width="3.85546875" style="991" customWidth="1"/>
    <col min="4910" max="4910" width="3.7109375" style="991" customWidth="1"/>
    <col min="4911" max="4911" width="12.7109375" style="991" customWidth="1"/>
    <col min="4912" max="4912" width="52.7109375" style="991" customWidth="1"/>
    <col min="4913" max="4916" width="0" style="991" hidden="1" customWidth="1"/>
    <col min="4917" max="4917" width="12.28515625" style="991" customWidth="1"/>
    <col min="4918" max="4918" width="6.42578125" style="991" customWidth="1"/>
    <col min="4919" max="4919" width="12.28515625" style="991" customWidth="1"/>
    <col min="4920" max="4920" width="0" style="991" hidden="1" customWidth="1"/>
    <col min="4921" max="4921" width="3.7109375" style="991" customWidth="1"/>
    <col min="4922" max="4922" width="11.140625" style="991" bestFit="1" customWidth="1"/>
    <col min="4923" max="4924" width="10.5703125" style="991"/>
    <col min="4925" max="4925" width="11.140625" style="991" customWidth="1"/>
    <col min="4926" max="5155" width="10.5703125" style="991"/>
    <col min="5156" max="5163" width="0" style="991" hidden="1" customWidth="1"/>
    <col min="5164" max="5164" width="3.7109375" style="991" customWidth="1"/>
    <col min="5165" max="5165" width="3.85546875" style="991" customWidth="1"/>
    <col min="5166" max="5166" width="3.7109375" style="991" customWidth="1"/>
    <col min="5167" max="5167" width="12.7109375" style="991" customWidth="1"/>
    <col min="5168" max="5168" width="52.7109375" style="991" customWidth="1"/>
    <col min="5169" max="5172" width="0" style="991" hidden="1" customWidth="1"/>
    <col min="5173" max="5173" width="12.28515625" style="991" customWidth="1"/>
    <col min="5174" max="5174" width="6.42578125" style="991" customWidth="1"/>
    <col min="5175" max="5175" width="12.28515625" style="991" customWidth="1"/>
    <col min="5176" max="5176" width="0" style="991" hidden="1" customWidth="1"/>
    <col min="5177" max="5177" width="3.7109375" style="991" customWidth="1"/>
    <col min="5178" max="5178" width="11.140625" style="991" bestFit="1" customWidth="1"/>
    <col min="5179" max="5180" width="10.5703125" style="991"/>
    <col min="5181" max="5181" width="11.140625" style="991" customWidth="1"/>
    <col min="5182" max="5411" width="10.5703125" style="991"/>
    <col min="5412" max="5419" width="0" style="991" hidden="1" customWidth="1"/>
    <col min="5420" max="5420" width="3.7109375" style="991" customWidth="1"/>
    <col min="5421" max="5421" width="3.85546875" style="991" customWidth="1"/>
    <col min="5422" max="5422" width="3.7109375" style="991" customWidth="1"/>
    <col min="5423" max="5423" width="12.7109375" style="991" customWidth="1"/>
    <col min="5424" max="5424" width="52.7109375" style="991" customWidth="1"/>
    <col min="5425" max="5428" width="0" style="991" hidden="1" customWidth="1"/>
    <col min="5429" max="5429" width="12.28515625" style="991" customWidth="1"/>
    <col min="5430" max="5430" width="6.42578125" style="991" customWidth="1"/>
    <col min="5431" max="5431" width="12.28515625" style="991" customWidth="1"/>
    <col min="5432" max="5432" width="0" style="991" hidden="1" customWidth="1"/>
    <col min="5433" max="5433" width="3.7109375" style="991" customWidth="1"/>
    <col min="5434" max="5434" width="11.140625" style="991" bestFit="1" customWidth="1"/>
    <col min="5435" max="5436" width="10.5703125" style="991"/>
    <col min="5437" max="5437" width="11.140625" style="991" customWidth="1"/>
    <col min="5438" max="5667" width="10.5703125" style="991"/>
    <col min="5668" max="5675" width="0" style="991" hidden="1" customWidth="1"/>
    <col min="5676" max="5676" width="3.7109375" style="991" customWidth="1"/>
    <col min="5677" max="5677" width="3.85546875" style="991" customWidth="1"/>
    <col min="5678" max="5678" width="3.7109375" style="991" customWidth="1"/>
    <col min="5679" max="5679" width="12.7109375" style="991" customWidth="1"/>
    <col min="5680" max="5680" width="52.7109375" style="991" customWidth="1"/>
    <col min="5681" max="5684" width="0" style="991" hidden="1" customWidth="1"/>
    <col min="5685" max="5685" width="12.28515625" style="991" customWidth="1"/>
    <col min="5686" max="5686" width="6.42578125" style="991" customWidth="1"/>
    <col min="5687" max="5687" width="12.28515625" style="991" customWidth="1"/>
    <col min="5688" max="5688" width="0" style="991" hidden="1" customWidth="1"/>
    <col min="5689" max="5689" width="3.7109375" style="991" customWidth="1"/>
    <col min="5690" max="5690" width="11.140625" style="991" bestFit="1" customWidth="1"/>
    <col min="5691" max="5692" width="10.5703125" style="991"/>
    <col min="5693" max="5693" width="11.140625" style="991" customWidth="1"/>
    <col min="5694" max="5923" width="10.5703125" style="991"/>
    <col min="5924" max="5931" width="0" style="991" hidden="1" customWidth="1"/>
    <col min="5932" max="5932" width="3.7109375" style="991" customWidth="1"/>
    <col min="5933" max="5933" width="3.85546875" style="991" customWidth="1"/>
    <col min="5934" max="5934" width="3.7109375" style="991" customWidth="1"/>
    <col min="5935" max="5935" width="12.7109375" style="991" customWidth="1"/>
    <col min="5936" max="5936" width="52.7109375" style="991" customWidth="1"/>
    <col min="5937" max="5940" width="0" style="991" hidden="1" customWidth="1"/>
    <col min="5941" max="5941" width="12.28515625" style="991" customWidth="1"/>
    <col min="5942" max="5942" width="6.42578125" style="991" customWidth="1"/>
    <col min="5943" max="5943" width="12.28515625" style="991" customWidth="1"/>
    <col min="5944" max="5944" width="0" style="991" hidden="1" customWidth="1"/>
    <col min="5945" max="5945" width="3.7109375" style="991" customWidth="1"/>
    <col min="5946" max="5946" width="11.140625" style="991" bestFit="1" customWidth="1"/>
    <col min="5947" max="5948" width="10.5703125" style="991"/>
    <col min="5949" max="5949" width="11.140625" style="991" customWidth="1"/>
    <col min="5950" max="6179" width="10.5703125" style="991"/>
    <col min="6180" max="6187" width="0" style="991" hidden="1" customWidth="1"/>
    <col min="6188" max="6188" width="3.7109375" style="991" customWidth="1"/>
    <col min="6189" max="6189" width="3.85546875" style="991" customWidth="1"/>
    <col min="6190" max="6190" width="3.7109375" style="991" customWidth="1"/>
    <col min="6191" max="6191" width="12.7109375" style="991" customWidth="1"/>
    <col min="6192" max="6192" width="52.7109375" style="991" customWidth="1"/>
    <col min="6193" max="6196" width="0" style="991" hidden="1" customWidth="1"/>
    <col min="6197" max="6197" width="12.28515625" style="991" customWidth="1"/>
    <col min="6198" max="6198" width="6.42578125" style="991" customWidth="1"/>
    <col min="6199" max="6199" width="12.28515625" style="991" customWidth="1"/>
    <col min="6200" max="6200" width="0" style="991" hidden="1" customWidth="1"/>
    <col min="6201" max="6201" width="3.7109375" style="991" customWidth="1"/>
    <col min="6202" max="6202" width="11.140625" style="991" bestFit="1" customWidth="1"/>
    <col min="6203" max="6204" width="10.5703125" style="991"/>
    <col min="6205" max="6205" width="11.140625" style="991" customWidth="1"/>
    <col min="6206" max="6435" width="10.5703125" style="991"/>
    <col min="6436" max="6443" width="0" style="991" hidden="1" customWidth="1"/>
    <col min="6444" max="6444" width="3.7109375" style="991" customWidth="1"/>
    <col min="6445" max="6445" width="3.85546875" style="991" customWidth="1"/>
    <col min="6446" max="6446" width="3.7109375" style="991" customWidth="1"/>
    <col min="6447" max="6447" width="12.7109375" style="991" customWidth="1"/>
    <col min="6448" max="6448" width="52.7109375" style="991" customWidth="1"/>
    <col min="6449" max="6452" width="0" style="991" hidden="1" customWidth="1"/>
    <col min="6453" max="6453" width="12.28515625" style="991" customWidth="1"/>
    <col min="6454" max="6454" width="6.42578125" style="991" customWidth="1"/>
    <col min="6455" max="6455" width="12.28515625" style="991" customWidth="1"/>
    <col min="6456" max="6456" width="0" style="991" hidden="1" customWidth="1"/>
    <col min="6457" max="6457" width="3.7109375" style="991" customWidth="1"/>
    <col min="6458" max="6458" width="11.140625" style="991" bestFit="1" customWidth="1"/>
    <col min="6459" max="6460" width="10.5703125" style="991"/>
    <col min="6461" max="6461" width="11.140625" style="991" customWidth="1"/>
    <col min="6462" max="6691" width="10.5703125" style="991"/>
    <col min="6692" max="6699" width="0" style="991" hidden="1" customWidth="1"/>
    <col min="6700" max="6700" width="3.7109375" style="991" customWidth="1"/>
    <col min="6701" max="6701" width="3.85546875" style="991" customWidth="1"/>
    <col min="6702" max="6702" width="3.7109375" style="991" customWidth="1"/>
    <col min="6703" max="6703" width="12.7109375" style="991" customWidth="1"/>
    <col min="6704" max="6704" width="52.7109375" style="991" customWidth="1"/>
    <col min="6705" max="6708" width="0" style="991" hidden="1" customWidth="1"/>
    <col min="6709" max="6709" width="12.28515625" style="991" customWidth="1"/>
    <col min="6710" max="6710" width="6.42578125" style="991" customWidth="1"/>
    <col min="6711" max="6711" width="12.28515625" style="991" customWidth="1"/>
    <col min="6712" max="6712" width="0" style="991" hidden="1" customWidth="1"/>
    <col min="6713" max="6713" width="3.7109375" style="991" customWidth="1"/>
    <col min="6714" max="6714" width="11.140625" style="991" bestFit="1" customWidth="1"/>
    <col min="6715" max="6716" width="10.5703125" style="991"/>
    <col min="6717" max="6717" width="11.140625" style="991" customWidth="1"/>
    <col min="6718" max="6947" width="10.5703125" style="991"/>
    <col min="6948" max="6955" width="0" style="991" hidden="1" customWidth="1"/>
    <col min="6956" max="6956" width="3.7109375" style="991" customWidth="1"/>
    <col min="6957" max="6957" width="3.85546875" style="991" customWidth="1"/>
    <col min="6958" max="6958" width="3.7109375" style="991" customWidth="1"/>
    <col min="6959" max="6959" width="12.7109375" style="991" customWidth="1"/>
    <col min="6960" max="6960" width="52.7109375" style="991" customWidth="1"/>
    <col min="6961" max="6964" width="0" style="991" hidden="1" customWidth="1"/>
    <col min="6965" max="6965" width="12.28515625" style="991" customWidth="1"/>
    <col min="6966" max="6966" width="6.42578125" style="991" customWidth="1"/>
    <col min="6967" max="6967" width="12.28515625" style="991" customWidth="1"/>
    <col min="6968" max="6968" width="0" style="991" hidden="1" customWidth="1"/>
    <col min="6969" max="6969" width="3.7109375" style="991" customWidth="1"/>
    <col min="6970" max="6970" width="11.140625" style="991" bestFit="1" customWidth="1"/>
    <col min="6971" max="6972" width="10.5703125" style="991"/>
    <col min="6973" max="6973" width="11.140625" style="991" customWidth="1"/>
    <col min="6974" max="7203" width="10.5703125" style="991"/>
    <col min="7204" max="7211" width="0" style="991" hidden="1" customWidth="1"/>
    <col min="7212" max="7212" width="3.7109375" style="991" customWidth="1"/>
    <col min="7213" max="7213" width="3.85546875" style="991" customWidth="1"/>
    <col min="7214" max="7214" width="3.7109375" style="991" customWidth="1"/>
    <col min="7215" max="7215" width="12.7109375" style="991" customWidth="1"/>
    <col min="7216" max="7216" width="52.7109375" style="991" customWidth="1"/>
    <col min="7217" max="7220" width="0" style="991" hidden="1" customWidth="1"/>
    <col min="7221" max="7221" width="12.28515625" style="991" customWidth="1"/>
    <col min="7222" max="7222" width="6.42578125" style="991" customWidth="1"/>
    <col min="7223" max="7223" width="12.28515625" style="991" customWidth="1"/>
    <col min="7224" max="7224" width="0" style="991" hidden="1" customWidth="1"/>
    <col min="7225" max="7225" width="3.7109375" style="991" customWidth="1"/>
    <col min="7226" max="7226" width="11.140625" style="991" bestFit="1" customWidth="1"/>
    <col min="7227" max="7228" width="10.5703125" style="991"/>
    <col min="7229" max="7229" width="11.140625" style="991" customWidth="1"/>
    <col min="7230" max="7459" width="10.5703125" style="991"/>
    <col min="7460" max="7467" width="0" style="991" hidden="1" customWidth="1"/>
    <col min="7468" max="7468" width="3.7109375" style="991" customWidth="1"/>
    <col min="7469" max="7469" width="3.85546875" style="991" customWidth="1"/>
    <col min="7470" max="7470" width="3.7109375" style="991" customWidth="1"/>
    <col min="7471" max="7471" width="12.7109375" style="991" customWidth="1"/>
    <col min="7472" max="7472" width="52.7109375" style="991" customWidth="1"/>
    <col min="7473" max="7476" width="0" style="991" hidden="1" customWidth="1"/>
    <col min="7477" max="7477" width="12.28515625" style="991" customWidth="1"/>
    <col min="7478" max="7478" width="6.42578125" style="991" customWidth="1"/>
    <col min="7479" max="7479" width="12.28515625" style="991" customWidth="1"/>
    <col min="7480" max="7480" width="0" style="991" hidden="1" customWidth="1"/>
    <col min="7481" max="7481" width="3.7109375" style="991" customWidth="1"/>
    <col min="7482" max="7482" width="11.140625" style="991" bestFit="1" customWidth="1"/>
    <col min="7483" max="7484" width="10.5703125" style="991"/>
    <col min="7485" max="7485" width="11.140625" style="991" customWidth="1"/>
    <col min="7486" max="7715" width="10.5703125" style="991"/>
    <col min="7716" max="7723" width="0" style="991" hidden="1" customWidth="1"/>
    <col min="7724" max="7724" width="3.7109375" style="991" customWidth="1"/>
    <col min="7725" max="7725" width="3.85546875" style="991" customWidth="1"/>
    <col min="7726" max="7726" width="3.7109375" style="991" customWidth="1"/>
    <col min="7727" max="7727" width="12.7109375" style="991" customWidth="1"/>
    <col min="7728" max="7728" width="52.7109375" style="991" customWidth="1"/>
    <col min="7729" max="7732" width="0" style="991" hidden="1" customWidth="1"/>
    <col min="7733" max="7733" width="12.28515625" style="991" customWidth="1"/>
    <col min="7734" max="7734" width="6.42578125" style="991" customWidth="1"/>
    <col min="7735" max="7735" width="12.28515625" style="991" customWidth="1"/>
    <col min="7736" max="7736" width="0" style="991" hidden="1" customWidth="1"/>
    <col min="7737" max="7737" width="3.7109375" style="991" customWidth="1"/>
    <col min="7738" max="7738" width="11.140625" style="991" bestFit="1" customWidth="1"/>
    <col min="7739" max="7740" width="10.5703125" style="991"/>
    <col min="7741" max="7741" width="11.140625" style="991" customWidth="1"/>
    <col min="7742" max="7971" width="10.5703125" style="991"/>
    <col min="7972" max="7979" width="0" style="991" hidden="1" customWidth="1"/>
    <col min="7980" max="7980" width="3.7109375" style="991" customWidth="1"/>
    <col min="7981" max="7981" width="3.85546875" style="991" customWidth="1"/>
    <col min="7982" max="7982" width="3.7109375" style="991" customWidth="1"/>
    <col min="7983" max="7983" width="12.7109375" style="991" customWidth="1"/>
    <col min="7984" max="7984" width="52.7109375" style="991" customWidth="1"/>
    <col min="7985" max="7988" width="0" style="991" hidden="1" customWidth="1"/>
    <col min="7989" max="7989" width="12.28515625" style="991" customWidth="1"/>
    <col min="7990" max="7990" width="6.42578125" style="991" customWidth="1"/>
    <col min="7991" max="7991" width="12.28515625" style="991" customWidth="1"/>
    <col min="7992" max="7992" width="0" style="991" hidden="1" customWidth="1"/>
    <col min="7993" max="7993" width="3.7109375" style="991" customWidth="1"/>
    <col min="7994" max="7994" width="11.140625" style="991" bestFit="1" customWidth="1"/>
    <col min="7995" max="7996" width="10.5703125" style="991"/>
    <col min="7997" max="7997" width="11.140625" style="991" customWidth="1"/>
    <col min="7998" max="8227" width="10.5703125" style="991"/>
    <col min="8228" max="8235" width="0" style="991" hidden="1" customWidth="1"/>
    <col min="8236" max="8236" width="3.7109375" style="991" customWidth="1"/>
    <col min="8237" max="8237" width="3.85546875" style="991" customWidth="1"/>
    <col min="8238" max="8238" width="3.7109375" style="991" customWidth="1"/>
    <col min="8239" max="8239" width="12.7109375" style="991" customWidth="1"/>
    <col min="8240" max="8240" width="52.7109375" style="991" customWidth="1"/>
    <col min="8241" max="8244" width="0" style="991" hidden="1" customWidth="1"/>
    <col min="8245" max="8245" width="12.28515625" style="991" customWidth="1"/>
    <col min="8246" max="8246" width="6.42578125" style="991" customWidth="1"/>
    <col min="8247" max="8247" width="12.28515625" style="991" customWidth="1"/>
    <col min="8248" max="8248" width="0" style="991" hidden="1" customWidth="1"/>
    <col min="8249" max="8249" width="3.7109375" style="991" customWidth="1"/>
    <col min="8250" max="8250" width="11.140625" style="991" bestFit="1" customWidth="1"/>
    <col min="8251" max="8252" width="10.5703125" style="991"/>
    <col min="8253" max="8253" width="11.140625" style="991" customWidth="1"/>
    <col min="8254" max="8483" width="10.5703125" style="991"/>
    <col min="8484" max="8491" width="0" style="991" hidden="1" customWidth="1"/>
    <col min="8492" max="8492" width="3.7109375" style="991" customWidth="1"/>
    <col min="8493" max="8493" width="3.85546875" style="991" customWidth="1"/>
    <col min="8494" max="8494" width="3.7109375" style="991" customWidth="1"/>
    <col min="8495" max="8495" width="12.7109375" style="991" customWidth="1"/>
    <col min="8496" max="8496" width="52.7109375" style="991" customWidth="1"/>
    <col min="8497" max="8500" width="0" style="991" hidden="1" customWidth="1"/>
    <col min="8501" max="8501" width="12.28515625" style="991" customWidth="1"/>
    <col min="8502" max="8502" width="6.42578125" style="991" customWidth="1"/>
    <col min="8503" max="8503" width="12.28515625" style="991" customWidth="1"/>
    <col min="8504" max="8504" width="0" style="991" hidden="1" customWidth="1"/>
    <col min="8505" max="8505" width="3.7109375" style="991" customWidth="1"/>
    <col min="8506" max="8506" width="11.140625" style="991" bestFit="1" customWidth="1"/>
    <col min="8507" max="8508" width="10.5703125" style="991"/>
    <col min="8509" max="8509" width="11.140625" style="991" customWidth="1"/>
    <col min="8510" max="8739" width="10.5703125" style="991"/>
    <col min="8740" max="8747" width="0" style="991" hidden="1" customWidth="1"/>
    <col min="8748" max="8748" width="3.7109375" style="991" customWidth="1"/>
    <col min="8749" max="8749" width="3.85546875" style="991" customWidth="1"/>
    <col min="8750" max="8750" width="3.7109375" style="991" customWidth="1"/>
    <col min="8751" max="8751" width="12.7109375" style="991" customWidth="1"/>
    <col min="8752" max="8752" width="52.7109375" style="991" customWidth="1"/>
    <col min="8753" max="8756" width="0" style="991" hidden="1" customWidth="1"/>
    <col min="8757" max="8757" width="12.28515625" style="991" customWidth="1"/>
    <col min="8758" max="8758" width="6.42578125" style="991" customWidth="1"/>
    <col min="8759" max="8759" width="12.28515625" style="991" customWidth="1"/>
    <col min="8760" max="8760" width="0" style="991" hidden="1" customWidth="1"/>
    <col min="8761" max="8761" width="3.7109375" style="991" customWidth="1"/>
    <col min="8762" max="8762" width="11.140625" style="991" bestFit="1" customWidth="1"/>
    <col min="8763" max="8764" width="10.5703125" style="991"/>
    <col min="8765" max="8765" width="11.140625" style="991" customWidth="1"/>
    <col min="8766" max="8995" width="10.5703125" style="991"/>
    <col min="8996" max="9003" width="0" style="991" hidden="1" customWidth="1"/>
    <col min="9004" max="9004" width="3.7109375" style="991" customWidth="1"/>
    <col min="9005" max="9005" width="3.85546875" style="991" customWidth="1"/>
    <col min="9006" max="9006" width="3.7109375" style="991" customWidth="1"/>
    <col min="9007" max="9007" width="12.7109375" style="991" customWidth="1"/>
    <col min="9008" max="9008" width="52.7109375" style="991" customWidth="1"/>
    <col min="9009" max="9012" width="0" style="991" hidden="1" customWidth="1"/>
    <col min="9013" max="9013" width="12.28515625" style="991" customWidth="1"/>
    <col min="9014" max="9014" width="6.42578125" style="991" customWidth="1"/>
    <col min="9015" max="9015" width="12.28515625" style="991" customWidth="1"/>
    <col min="9016" max="9016" width="0" style="991" hidden="1" customWidth="1"/>
    <col min="9017" max="9017" width="3.7109375" style="991" customWidth="1"/>
    <col min="9018" max="9018" width="11.140625" style="991" bestFit="1" customWidth="1"/>
    <col min="9019" max="9020" width="10.5703125" style="991"/>
    <col min="9021" max="9021" width="11.140625" style="991" customWidth="1"/>
    <col min="9022" max="9251" width="10.5703125" style="991"/>
    <col min="9252" max="9259" width="0" style="991" hidden="1" customWidth="1"/>
    <col min="9260" max="9260" width="3.7109375" style="991" customWidth="1"/>
    <col min="9261" max="9261" width="3.85546875" style="991" customWidth="1"/>
    <col min="9262" max="9262" width="3.7109375" style="991" customWidth="1"/>
    <col min="9263" max="9263" width="12.7109375" style="991" customWidth="1"/>
    <col min="9264" max="9264" width="52.7109375" style="991" customWidth="1"/>
    <col min="9265" max="9268" width="0" style="991" hidden="1" customWidth="1"/>
    <col min="9269" max="9269" width="12.28515625" style="991" customWidth="1"/>
    <col min="9270" max="9270" width="6.42578125" style="991" customWidth="1"/>
    <col min="9271" max="9271" width="12.28515625" style="991" customWidth="1"/>
    <col min="9272" max="9272" width="0" style="991" hidden="1" customWidth="1"/>
    <col min="9273" max="9273" width="3.7109375" style="991" customWidth="1"/>
    <col min="9274" max="9274" width="11.140625" style="991" bestFit="1" customWidth="1"/>
    <col min="9275" max="9276" width="10.5703125" style="991"/>
    <col min="9277" max="9277" width="11.140625" style="991" customWidth="1"/>
    <col min="9278" max="9507" width="10.5703125" style="991"/>
    <col min="9508" max="9515" width="0" style="991" hidden="1" customWidth="1"/>
    <col min="9516" max="9516" width="3.7109375" style="991" customWidth="1"/>
    <col min="9517" max="9517" width="3.85546875" style="991" customWidth="1"/>
    <col min="9518" max="9518" width="3.7109375" style="991" customWidth="1"/>
    <col min="9519" max="9519" width="12.7109375" style="991" customWidth="1"/>
    <col min="9520" max="9520" width="52.7109375" style="991" customWidth="1"/>
    <col min="9521" max="9524" width="0" style="991" hidden="1" customWidth="1"/>
    <col min="9525" max="9525" width="12.28515625" style="991" customWidth="1"/>
    <col min="9526" max="9526" width="6.42578125" style="991" customWidth="1"/>
    <col min="9527" max="9527" width="12.28515625" style="991" customWidth="1"/>
    <col min="9528" max="9528" width="0" style="991" hidden="1" customWidth="1"/>
    <col min="9529" max="9529" width="3.7109375" style="991" customWidth="1"/>
    <col min="9530" max="9530" width="11.140625" style="991" bestFit="1" customWidth="1"/>
    <col min="9531" max="9532" width="10.5703125" style="991"/>
    <col min="9533" max="9533" width="11.140625" style="991" customWidth="1"/>
    <col min="9534" max="9763" width="10.5703125" style="991"/>
    <col min="9764" max="9771" width="0" style="991" hidden="1" customWidth="1"/>
    <col min="9772" max="9772" width="3.7109375" style="991" customWidth="1"/>
    <col min="9773" max="9773" width="3.85546875" style="991" customWidth="1"/>
    <col min="9774" max="9774" width="3.7109375" style="991" customWidth="1"/>
    <col min="9775" max="9775" width="12.7109375" style="991" customWidth="1"/>
    <col min="9776" max="9776" width="52.7109375" style="991" customWidth="1"/>
    <col min="9777" max="9780" width="0" style="991" hidden="1" customWidth="1"/>
    <col min="9781" max="9781" width="12.28515625" style="991" customWidth="1"/>
    <col min="9782" max="9782" width="6.42578125" style="991" customWidth="1"/>
    <col min="9783" max="9783" width="12.28515625" style="991" customWidth="1"/>
    <col min="9784" max="9784" width="0" style="991" hidden="1" customWidth="1"/>
    <col min="9785" max="9785" width="3.7109375" style="991" customWidth="1"/>
    <col min="9786" max="9786" width="11.140625" style="991" bestFit="1" customWidth="1"/>
    <col min="9787" max="9788" width="10.5703125" style="991"/>
    <col min="9789" max="9789" width="11.140625" style="991" customWidth="1"/>
    <col min="9790" max="10019" width="10.5703125" style="991"/>
    <col min="10020" max="10027" width="0" style="991" hidden="1" customWidth="1"/>
    <col min="10028" max="10028" width="3.7109375" style="991" customWidth="1"/>
    <col min="10029" max="10029" width="3.85546875" style="991" customWidth="1"/>
    <col min="10030" max="10030" width="3.7109375" style="991" customWidth="1"/>
    <col min="10031" max="10031" width="12.7109375" style="991" customWidth="1"/>
    <col min="10032" max="10032" width="52.7109375" style="991" customWidth="1"/>
    <col min="10033" max="10036" width="0" style="991" hidden="1" customWidth="1"/>
    <col min="10037" max="10037" width="12.28515625" style="991" customWidth="1"/>
    <col min="10038" max="10038" width="6.42578125" style="991" customWidth="1"/>
    <col min="10039" max="10039" width="12.28515625" style="991" customWidth="1"/>
    <col min="10040" max="10040" width="0" style="991" hidden="1" customWidth="1"/>
    <col min="10041" max="10041" width="3.7109375" style="991" customWidth="1"/>
    <col min="10042" max="10042" width="11.140625" style="991" bestFit="1" customWidth="1"/>
    <col min="10043" max="10044" width="10.5703125" style="991"/>
    <col min="10045" max="10045" width="11.140625" style="991" customWidth="1"/>
    <col min="10046" max="10275" width="10.5703125" style="991"/>
    <col min="10276" max="10283" width="0" style="991" hidden="1" customWidth="1"/>
    <col min="10284" max="10284" width="3.7109375" style="991" customWidth="1"/>
    <col min="10285" max="10285" width="3.85546875" style="991" customWidth="1"/>
    <col min="10286" max="10286" width="3.7109375" style="991" customWidth="1"/>
    <col min="10287" max="10287" width="12.7109375" style="991" customWidth="1"/>
    <col min="10288" max="10288" width="52.7109375" style="991" customWidth="1"/>
    <col min="10289" max="10292" width="0" style="991" hidden="1" customWidth="1"/>
    <col min="10293" max="10293" width="12.28515625" style="991" customWidth="1"/>
    <col min="10294" max="10294" width="6.42578125" style="991" customWidth="1"/>
    <col min="10295" max="10295" width="12.28515625" style="991" customWidth="1"/>
    <col min="10296" max="10296" width="0" style="991" hidden="1" customWidth="1"/>
    <col min="10297" max="10297" width="3.7109375" style="991" customWidth="1"/>
    <col min="10298" max="10298" width="11.140625" style="991" bestFit="1" customWidth="1"/>
    <col min="10299" max="10300" width="10.5703125" style="991"/>
    <col min="10301" max="10301" width="11.140625" style="991" customWidth="1"/>
    <col min="10302" max="10531" width="10.5703125" style="991"/>
    <col min="10532" max="10539" width="0" style="991" hidden="1" customWidth="1"/>
    <col min="10540" max="10540" width="3.7109375" style="991" customWidth="1"/>
    <col min="10541" max="10541" width="3.85546875" style="991" customWidth="1"/>
    <col min="10542" max="10542" width="3.7109375" style="991" customWidth="1"/>
    <col min="10543" max="10543" width="12.7109375" style="991" customWidth="1"/>
    <col min="10544" max="10544" width="52.7109375" style="991" customWidth="1"/>
    <col min="10545" max="10548" width="0" style="991" hidden="1" customWidth="1"/>
    <col min="10549" max="10549" width="12.28515625" style="991" customWidth="1"/>
    <col min="10550" max="10550" width="6.42578125" style="991" customWidth="1"/>
    <col min="10551" max="10551" width="12.28515625" style="991" customWidth="1"/>
    <col min="10552" max="10552" width="0" style="991" hidden="1" customWidth="1"/>
    <col min="10553" max="10553" width="3.7109375" style="991" customWidth="1"/>
    <col min="10554" max="10554" width="11.140625" style="991" bestFit="1" customWidth="1"/>
    <col min="10555" max="10556" width="10.5703125" style="991"/>
    <col min="10557" max="10557" width="11.140625" style="991" customWidth="1"/>
    <col min="10558" max="10787" width="10.5703125" style="991"/>
    <col min="10788" max="10795" width="0" style="991" hidden="1" customWidth="1"/>
    <col min="10796" max="10796" width="3.7109375" style="991" customWidth="1"/>
    <col min="10797" max="10797" width="3.85546875" style="991" customWidth="1"/>
    <col min="10798" max="10798" width="3.7109375" style="991" customWidth="1"/>
    <col min="10799" max="10799" width="12.7109375" style="991" customWidth="1"/>
    <col min="10800" max="10800" width="52.7109375" style="991" customWidth="1"/>
    <col min="10801" max="10804" width="0" style="991" hidden="1" customWidth="1"/>
    <col min="10805" max="10805" width="12.28515625" style="991" customWidth="1"/>
    <col min="10806" max="10806" width="6.42578125" style="991" customWidth="1"/>
    <col min="10807" max="10807" width="12.28515625" style="991" customWidth="1"/>
    <col min="10808" max="10808" width="0" style="991" hidden="1" customWidth="1"/>
    <col min="10809" max="10809" width="3.7109375" style="991" customWidth="1"/>
    <col min="10810" max="10810" width="11.140625" style="991" bestFit="1" customWidth="1"/>
    <col min="10811" max="10812" width="10.5703125" style="991"/>
    <col min="10813" max="10813" width="11.140625" style="991" customWidth="1"/>
    <col min="10814" max="11043" width="10.5703125" style="991"/>
    <col min="11044" max="11051" width="0" style="991" hidden="1" customWidth="1"/>
    <col min="11052" max="11052" width="3.7109375" style="991" customWidth="1"/>
    <col min="11053" max="11053" width="3.85546875" style="991" customWidth="1"/>
    <col min="11054" max="11054" width="3.7109375" style="991" customWidth="1"/>
    <col min="11055" max="11055" width="12.7109375" style="991" customWidth="1"/>
    <col min="11056" max="11056" width="52.7109375" style="991" customWidth="1"/>
    <col min="11057" max="11060" width="0" style="991" hidden="1" customWidth="1"/>
    <col min="11061" max="11061" width="12.28515625" style="991" customWidth="1"/>
    <col min="11062" max="11062" width="6.42578125" style="991" customWidth="1"/>
    <col min="11063" max="11063" width="12.28515625" style="991" customWidth="1"/>
    <col min="11064" max="11064" width="0" style="991" hidden="1" customWidth="1"/>
    <col min="11065" max="11065" width="3.7109375" style="991" customWidth="1"/>
    <col min="11066" max="11066" width="11.140625" style="991" bestFit="1" customWidth="1"/>
    <col min="11067" max="11068" width="10.5703125" style="991"/>
    <col min="11069" max="11069" width="11.140625" style="991" customWidth="1"/>
    <col min="11070" max="11299" width="10.5703125" style="991"/>
    <col min="11300" max="11307" width="0" style="991" hidden="1" customWidth="1"/>
    <col min="11308" max="11308" width="3.7109375" style="991" customWidth="1"/>
    <col min="11309" max="11309" width="3.85546875" style="991" customWidth="1"/>
    <col min="11310" max="11310" width="3.7109375" style="991" customWidth="1"/>
    <col min="11311" max="11311" width="12.7109375" style="991" customWidth="1"/>
    <col min="11312" max="11312" width="52.7109375" style="991" customWidth="1"/>
    <col min="11313" max="11316" width="0" style="991" hidden="1" customWidth="1"/>
    <col min="11317" max="11317" width="12.28515625" style="991" customWidth="1"/>
    <col min="11318" max="11318" width="6.42578125" style="991" customWidth="1"/>
    <col min="11319" max="11319" width="12.28515625" style="991" customWidth="1"/>
    <col min="11320" max="11320" width="0" style="991" hidden="1" customWidth="1"/>
    <col min="11321" max="11321" width="3.7109375" style="991" customWidth="1"/>
    <col min="11322" max="11322" width="11.140625" style="991" bestFit="1" customWidth="1"/>
    <col min="11323" max="11324" width="10.5703125" style="991"/>
    <col min="11325" max="11325" width="11.140625" style="991" customWidth="1"/>
    <col min="11326" max="11555" width="10.5703125" style="991"/>
    <col min="11556" max="11563" width="0" style="991" hidden="1" customWidth="1"/>
    <col min="11564" max="11564" width="3.7109375" style="991" customWidth="1"/>
    <col min="11565" max="11565" width="3.85546875" style="991" customWidth="1"/>
    <col min="11566" max="11566" width="3.7109375" style="991" customWidth="1"/>
    <col min="11567" max="11567" width="12.7109375" style="991" customWidth="1"/>
    <col min="11568" max="11568" width="52.7109375" style="991" customWidth="1"/>
    <col min="11569" max="11572" width="0" style="991" hidden="1" customWidth="1"/>
    <col min="11573" max="11573" width="12.28515625" style="991" customWidth="1"/>
    <col min="11574" max="11574" width="6.42578125" style="991" customWidth="1"/>
    <col min="11575" max="11575" width="12.28515625" style="991" customWidth="1"/>
    <col min="11576" max="11576" width="0" style="991" hidden="1" customWidth="1"/>
    <col min="11577" max="11577" width="3.7109375" style="991" customWidth="1"/>
    <col min="11578" max="11578" width="11.140625" style="991" bestFit="1" customWidth="1"/>
    <col min="11579" max="11580" width="10.5703125" style="991"/>
    <col min="11581" max="11581" width="11.140625" style="991" customWidth="1"/>
    <col min="11582" max="11811" width="10.5703125" style="991"/>
    <col min="11812" max="11819" width="0" style="991" hidden="1" customWidth="1"/>
    <col min="11820" max="11820" width="3.7109375" style="991" customWidth="1"/>
    <col min="11821" max="11821" width="3.85546875" style="991" customWidth="1"/>
    <col min="11822" max="11822" width="3.7109375" style="991" customWidth="1"/>
    <col min="11823" max="11823" width="12.7109375" style="991" customWidth="1"/>
    <col min="11824" max="11824" width="52.7109375" style="991" customWidth="1"/>
    <col min="11825" max="11828" width="0" style="991" hidden="1" customWidth="1"/>
    <col min="11829" max="11829" width="12.28515625" style="991" customWidth="1"/>
    <col min="11830" max="11830" width="6.42578125" style="991" customWidth="1"/>
    <col min="11831" max="11831" width="12.28515625" style="991" customWidth="1"/>
    <col min="11832" max="11832" width="0" style="991" hidden="1" customWidth="1"/>
    <col min="11833" max="11833" width="3.7109375" style="991" customWidth="1"/>
    <col min="11834" max="11834" width="11.140625" style="991" bestFit="1" customWidth="1"/>
    <col min="11835" max="11836" width="10.5703125" style="991"/>
    <col min="11837" max="11837" width="11.140625" style="991" customWidth="1"/>
    <col min="11838" max="12067" width="10.5703125" style="991"/>
    <col min="12068" max="12075" width="0" style="991" hidden="1" customWidth="1"/>
    <col min="12076" max="12076" width="3.7109375" style="991" customWidth="1"/>
    <col min="12077" max="12077" width="3.85546875" style="991" customWidth="1"/>
    <col min="12078" max="12078" width="3.7109375" style="991" customWidth="1"/>
    <col min="12079" max="12079" width="12.7109375" style="991" customWidth="1"/>
    <col min="12080" max="12080" width="52.7109375" style="991" customWidth="1"/>
    <col min="12081" max="12084" width="0" style="991" hidden="1" customWidth="1"/>
    <col min="12085" max="12085" width="12.28515625" style="991" customWidth="1"/>
    <col min="12086" max="12086" width="6.42578125" style="991" customWidth="1"/>
    <col min="12087" max="12087" width="12.28515625" style="991" customWidth="1"/>
    <col min="12088" max="12088" width="0" style="991" hidden="1" customWidth="1"/>
    <col min="12089" max="12089" width="3.7109375" style="991" customWidth="1"/>
    <col min="12090" max="12090" width="11.140625" style="991" bestFit="1" customWidth="1"/>
    <col min="12091" max="12092" width="10.5703125" style="991"/>
    <col min="12093" max="12093" width="11.140625" style="991" customWidth="1"/>
    <col min="12094" max="12323" width="10.5703125" style="991"/>
    <col min="12324" max="12331" width="0" style="991" hidden="1" customWidth="1"/>
    <col min="12332" max="12332" width="3.7109375" style="991" customWidth="1"/>
    <col min="12333" max="12333" width="3.85546875" style="991" customWidth="1"/>
    <col min="12334" max="12334" width="3.7109375" style="991" customWidth="1"/>
    <col min="12335" max="12335" width="12.7109375" style="991" customWidth="1"/>
    <col min="12336" max="12336" width="52.7109375" style="991" customWidth="1"/>
    <col min="12337" max="12340" width="0" style="991" hidden="1" customWidth="1"/>
    <col min="12341" max="12341" width="12.28515625" style="991" customWidth="1"/>
    <col min="12342" max="12342" width="6.42578125" style="991" customWidth="1"/>
    <col min="12343" max="12343" width="12.28515625" style="991" customWidth="1"/>
    <col min="12344" max="12344" width="0" style="991" hidden="1" customWidth="1"/>
    <col min="12345" max="12345" width="3.7109375" style="991" customWidth="1"/>
    <col min="12346" max="12346" width="11.140625" style="991" bestFit="1" customWidth="1"/>
    <col min="12347" max="12348" width="10.5703125" style="991"/>
    <col min="12349" max="12349" width="11.140625" style="991" customWidth="1"/>
    <col min="12350" max="12579" width="10.5703125" style="991"/>
    <col min="12580" max="12587" width="0" style="991" hidden="1" customWidth="1"/>
    <col min="12588" max="12588" width="3.7109375" style="991" customWidth="1"/>
    <col min="12589" max="12589" width="3.85546875" style="991" customWidth="1"/>
    <col min="12590" max="12590" width="3.7109375" style="991" customWidth="1"/>
    <col min="12591" max="12591" width="12.7109375" style="991" customWidth="1"/>
    <col min="12592" max="12592" width="52.7109375" style="991" customWidth="1"/>
    <col min="12593" max="12596" width="0" style="991" hidden="1" customWidth="1"/>
    <col min="12597" max="12597" width="12.28515625" style="991" customWidth="1"/>
    <col min="12598" max="12598" width="6.42578125" style="991" customWidth="1"/>
    <col min="12599" max="12599" width="12.28515625" style="991" customWidth="1"/>
    <col min="12600" max="12600" width="0" style="991" hidden="1" customWidth="1"/>
    <col min="12601" max="12601" width="3.7109375" style="991" customWidth="1"/>
    <col min="12602" max="12602" width="11.140625" style="991" bestFit="1" customWidth="1"/>
    <col min="12603" max="12604" width="10.5703125" style="991"/>
    <col min="12605" max="12605" width="11.140625" style="991" customWidth="1"/>
    <col min="12606" max="12835" width="10.5703125" style="991"/>
    <col min="12836" max="12843" width="0" style="991" hidden="1" customWidth="1"/>
    <col min="12844" max="12844" width="3.7109375" style="991" customWidth="1"/>
    <col min="12845" max="12845" width="3.85546875" style="991" customWidth="1"/>
    <col min="12846" max="12846" width="3.7109375" style="991" customWidth="1"/>
    <col min="12847" max="12847" width="12.7109375" style="991" customWidth="1"/>
    <col min="12848" max="12848" width="52.7109375" style="991" customWidth="1"/>
    <col min="12849" max="12852" width="0" style="991" hidden="1" customWidth="1"/>
    <col min="12853" max="12853" width="12.28515625" style="991" customWidth="1"/>
    <col min="12854" max="12854" width="6.42578125" style="991" customWidth="1"/>
    <col min="12855" max="12855" width="12.28515625" style="991" customWidth="1"/>
    <col min="12856" max="12856" width="0" style="991" hidden="1" customWidth="1"/>
    <col min="12857" max="12857" width="3.7109375" style="991" customWidth="1"/>
    <col min="12858" max="12858" width="11.140625" style="991" bestFit="1" customWidth="1"/>
    <col min="12859" max="12860" width="10.5703125" style="991"/>
    <col min="12861" max="12861" width="11.140625" style="991" customWidth="1"/>
    <col min="12862" max="13091" width="10.5703125" style="991"/>
    <col min="13092" max="13099" width="0" style="991" hidden="1" customWidth="1"/>
    <col min="13100" max="13100" width="3.7109375" style="991" customWidth="1"/>
    <col min="13101" max="13101" width="3.85546875" style="991" customWidth="1"/>
    <col min="13102" max="13102" width="3.7109375" style="991" customWidth="1"/>
    <col min="13103" max="13103" width="12.7109375" style="991" customWidth="1"/>
    <col min="13104" max="13104" width="52.7109375" style="991" customWidth="1"/>
    <col min="13105" max="13108" width="0" style="991" hidden="1" customWidth="1"/>
    <col min="13109" max="13109" width="12.28515625" style="991" customWidth="1"/>
    <col min="13110" max="13110" width="6.42578125" style="991" customWidth="1"/>
    <col min="13111" max="13111" width="12.28515625" style="991" customWidth="1"/>
    <col min="13112" max="13112" width="0" style="991" hidden="1" customWidth="1"/>
    <col min="13113" max="13113" width="3.7109375" style="991" customWidth="1"/>
    <col min="13114" max="13114" width="11.140625" style="991" bestFit="1" customWidth="1"/>
    <col min="13115" max="13116" width="10.5703125" style="991"/>
    <col min="13117" max="13117" width="11.140625" style="991" customWidth="1"/>
    <col min="13118" max="13347" width="10.5703125" style="991"/>
    <col min="13348" max="13355" width="0" style="991" hidden="1" customWidth="1"/>
    <col min="13356" max="13356" width="3.7109375" style="991" customWidth="1"/>
    <col min="13357" max="13357" width="3.85546875" style="991" customWidth="1"/>
    <col min="13358" max="13358" width="3.7109375" style="991" customWidth="1"/>
    <col min="13359" max="13359" width="12.7109375" style="991" customWidth="1"/>
    <col min="13360" max="13360" width="52.7109375" style="991" customWidth="1"/>
    <col min="13361" max="13364" width="0" style="991" hidden="1" customWidth="1"/>
    <col min="13365" max="13365" width="12.28515625" style="991" customWidth="1"/>
    <col min="13366" max="13366" width="6.42578125" style="991" customWidth="1"/>
    <col min="13367" max="13367" width="12.28515625" style="991" customWidth="1"/>
    <col min="13368" max="13368" width="0" style="991" hidden="1" customWidth="1"/>
    <col min="13369" max="13369" width="3.7109375" style="991" customWidth="1"/>
    <col min="13370" max="13370" width="11.140625" style="991" bestFit="1" customWidth="1"/>
    <col min="13371" max="13372" width="10.5703125" style="991"/>
    <col min="13373" max="13373" width="11.140625" style="991" customWidth="1"/>
    <col min="13374" max="13603" width="10.5703125" style="991"/>
    <col min="13604" max="13611" width="0" style="991" hidden="1" customWidth="1"/>
    <col min="13612" max="13612" width="3.7109375" style="991" customWidth="1"/>
    <col min="13613" max="13613" width="3.85546875" style="991" customWidth="1"/>
    <col min="13614" max="13614" width="3.7109375" style="991" customWidth="1"/>
    <col min="13615" max="13615" width="12.7109375" style="991" customWidth="1"/>
    <col min="13616" max="13616" width="52.7109375" style="991" customWidth="1"/>
    <col min="13617" max="13620" width="0" style="991" hidden="1" customWidth="1"/>
    <col min="13621" max="13621" width="12.28515625" style="991" customWidth="1"/>
    <col min="13622" max="13622" width="6.42578125" style="991" customWidth="1"/>
    <col min="13623" max="13623" width="12.28515625" style="991" customWidth="1"/>
    <col min="13624" max="13624" width="0" style="991" hidden="1" customWidth="1"/>
    <col min="13625" max="13625" width="3.7109375" style="991" customWidth="1"/>
    <col min="13626" max="13626" width="11.140625" style="991" bestFit="1" customWidth="1"/>
    <col min="13627" max="13628" width="10.5703125" style="991"/>
    <col min="13629" max="13629" width="11.140625" style="991" customWidth="1"/>
    <col min="13630" max="13859" width="10.5703125" style="991"/>
    <col min="13860" max="13867" width="0" style="991" hidden="1" customWidth="1"/>
    <col min="13868" max="13868" width="3.7109375" style="991" customWidth="1"/>
    <col min="13869" max="13869" width="3.85546875" style="991" customWidth="1"/>
    <col min="13870" max="13870" width="3.7109375" style="991" customWidth="1"/>
    <col min="13871" max="13871" width="12.7109375" style="991" customWidth="1"/>
    <col min="13872" max="13872" width="52.7109375" style="991" customWidth="1"/>
    <col min="13873" max="13876" width="0" style="991" hidden="1" customWidth="1"/>
    <col min="13877" max="13877" width="12.28515625" style="991" customWidth="1"/>
    <col min="13878" max="13878" width="6.42578125" style="991" customWidth="1"/>
    <col min="13879" max="13879" width="12.28515625" style="991" customWidth="1"/>
    <col min="13880" max="13880" width="0" style="991" hidden="1" customWidth="1"/>
    <col min="13881" max="13881" width="3.7109375" style="991" customWidth="1"/>
    <col min="13882" max="13882" width="11.140625" style="991" bestFit="1" customWidth="1"/>
    <col min="13883" max="13884" width="10.5703125" style="991"/>
    <col min="13885" max="13885" width="11.140625" style="991" customWidth="1"/>
    <col min="13886" max="14115" width="10.5703125" style="991"/>
    <col min="14116" max="14123" width="0" style="991" hidden="1" customWidth="1"/>
    <col min="14124" max="14124" width="3.7109375" style="991" customWidth="1"/>
    <col min="14125" max="14125" width="3.85546875" style="991" customWidth="1"/>
    <col min="14126" max="14126" width="3.7109375" style="991" customWidth="1"/>
    <col min="14127" max="14127" width="12.7109375" style="991" customWidth="1"/>
    <col min="14128" max="14128" width="52.7109375" style="991" customWidth="1"/>
    <col min="14129" max="14132" width="0" style="991" hidden="1" customWidth="1"/>
    <col min="14133" max="14133" width="12.28515625" style="991" customWidth="1"/>
    <col min="14134" max="14134" width="6.42578125" style="991" customWidth="1"/>
    <col min="14135" max="14135" width="12.28515625" style="991" customWidth="1"/>
    <col min="14136" max="14136" width="0" style="991" hidden="1" customWidth="1"/>
    <col min="14137" max="14137" width="3.7109375" style="991" customWidth="1"/>
    <col min="14138" max="14138" width="11.140625" style="991" bestFit="1" customWidth="1"/>
    <col min="14139" max="14140" width="10.5703125" style="991"/>
    <col min="14141" max="14141" width="11.140625" style="991" customWidth="1"/>
    <col min="14142" max="14371" width="10.5703125" style="991"/>
    <col min="14372" max="14379" width="0" style="991" hidden="1" customWidth="1"/>
    <col min="14380" max="14380" width="3.7109375" style="991" customWidth="1"/>
    <col min="14381" max="14381" width="3.85546875" style="991" customWidth="1"/>
    <col min="14382" max="14382" width="3.7109375" style="991" customWidth="1"/>
    <col min="14383" max="14383" width="12.7109375" style="991" customWidth="1"/>
    <col min="14384" max="14384" width="52.7109375" style="991" customWidth="1"/>
    <col min="14385" max="14388" width="0" style="991" hidden="1" customWidth="1"/>
    <col min="14389" max="14389" width="12.28515625" style="991" customWidth="1"/>
    <col min="14390" max="14390" width="6.42578125" style="991" customWidth="1"/>
    <col min="14391" max="14391" width="12.28515625" style="991" customWidth="1"/>
    <col min="14392" max="14392" width="0" style="991" hidden="1" customWidth="1"/>
    <col min="14393" max="14393" width="3.7109375" style="991" customWidth="1"/>
    <col min="14394" max="14394" width="11.140625" style="991" bestFit="1" customWidth="1"/>
    <col min="14395" max="14396" width="10.5703125" style="991"/>
    <col min="14397" max="14397" width="11.140625" style="991" customWidth="1"/>
    <col min="14398" max="14627" width="10.5703125" style="991"/>
    <col min="14628" max="14635" width="0" style="991" hidden="1" customWidth="1"/>
    <col min="14636" max="14636" width="3.7109375" style="991" customWidth="1"/>
    <col min="14637" max="14637" width="3.85546875" style="991" customWidth="1"/>
    <col min="14638" max="14638" width="3.7109375" style="991" customWidth="1"/>
    <col min="14639" max="14639" width="12.7109375" style="991" customWidth="1"/>
    <col min="14640" max="14640" width="52.7109375" style="991" customWidth="1"/>
    <col min="14641" max="14644" width="0" style="991" hidden="1" customWidth="1"/>
    <col min="14645" max="14645" width="12.28515625" style="991" customWidth="1"/>
    <col min="14646" max="14646" width="6.42578125" style="991" customWidth="1"/>
    <col min="14647" max="14647" width="12.28515625" style="991" customWidth="1"/>
    <col min="14648" max="14648" width="0" style="991" hidden="1" customWidth="1"/>
    <col min="14649" max="14649" width="3.7109375" style="991" customWidth="1"/>
    <col min="14650" max="14650" width="11.140625" style="991" bestFit="1" customWidth="1"/>
    <col min="14651" max="14652" width="10.5703125" style="991"/>
    <col min="14653" max="14653" width="11.140625" style="991" customWidth="1"/>
    <col min="14654" max="14883" width="10.5703125" style="991"/>
    <col min="14884" max="14891" width="0" style="991" hidden="1" customWidth="1"/>
    <col min="14892" max="14892" width="3.7109375" style="991" customWidth="1"/>
    <col min="14893" max="14893" width="3.85546875" style="991" customWidth="1"/>
    <col min="14894" max="14894" width="3.7109375" style="991" customWidth="1"/>
    <col min="14895" max="14895" width="12.7109375" style="991" customWidth="1"/>
    <col min="14896" max="14896" width="52.7109375" style="991" customWidth="1"/>
    <col min="14897" max="14900" width="0" style="991" hidden="1" customWidth="1"/>
    <col min="14901" max="14901" width="12.28515625" style="991" customWidth="1"/>
    <col min="14902" max="14902" width="6.42578125" style="991" customWidth="1"/>
    <col min="14903" max="14903" width="12.28515625" style="991" customWidth="1"/>
    <col min="14904" max="14904" width="0" style="991" hidden="1" customWidth="1"/>
    <col min="14905" max="14905" width="3.7109375" style="991" customWidth="1"/>
    <col min="14906" max="14906" width="11.140625" style="991" bestFit="1" customWidth="1"/>
    <col min="14907" max="14908" width="10.5703125" style="991"/>
    <col min="14909" max="14909" width="11.140625" style="991" customWidth="1"/>
    <col min="14910" max="15139" width="10.5703125" style="991"/>
    <col min="15140" max="15147" width="0" style="991" hidden="1" customWidth="1"/>
    <col min="15148" max="15148" width="3.7109375" style="991" customWidth="1"/>
    <col min="15149" max="15149" width="3.85546875" style="991" customWidth="1"/>
    <col min="15150" max="15150" width="3.7109375" style="991" customWidth="1"/>
    <col min="15151" max="15151" width="12.7109375" style="991" customWidth="1"/>
    <col min="15152" max="15152" width="52.7109375" style="991" customWidth="1"/>
    <col min="15153" max="15156" width="0" style="991" hidden="1" customWidth="1"/>
    <col min="15157" max="15157" width="12.28515625" style="991" customWidth="1"/>
    <col min="15158" max="15158" width="6.42578125" style="991" customWidth="1"/>
    <col min="15159" max="15159" width="12.28515625" style="991" customWidth="1"/>
    <col min="15160" max="15160" width="0" style="991" hidden="1" customWidth="1"/>
    <col min="15161" max="15161" width="3.7109375" style="991" customWidth="1"/>
    <col min="15162" max="15162" width="11.140625" style="991" bestFit="1" customWidth="1"/>
    <col min="15163" max="15164" width="10.5703125" style="991"/>
    <col min="15165" max="15165" width="11.140625" style="991" customWidth="1"/>
    <col min="15166" max="15395" width="10.5703125" style="991"/>
    <col min="15396" max="15403" width="0" style="991" hidden="1" customWidth="1"/>
    <col min="15404" max="15404" width="3.7109375" style="991" customWidth="1"/>
    <col min="15405" max="15405" width="3.85546875" style="991" customWidth="1"/>
    <col min="15406" max="15406" width="3.7109375" style="991" customWidth="1"/>
    <col min="15407" max="15407" width="12.7109375" style="991" customWidth="1"/>
    <col min="15408" max="15408" width="52.7109375" style="991" customWidth="1"/>
    <col min="15409" max="15412" width="0" style="991" hidden="1" customWidth="1"/>
    <col min="15413" max="15413" width="12.28515625" style="991" customWidth="1"/>
    <col min="15414" max="15414" width="6.42578125" style="991" customWidth="1"/>
    <col min="15415" max="15415" width="12.28515625" style="991" customWidth="1"/>
    <col min="15416" max="15416" width="0" style="991" hidden="1" customWidth="1"/>
    <col min="15417" max="15417" width="3.7109375" style="991" customWidth="1"/>
    <col min="15418" max="15418" width="11.140625" style="991" bestFit="1" customWidth="1"/>
    <col min="15419" max="15420" width="10.5703125" style="991"/>
    <col min="15421" max="15421" width="11.140625" style="991" customWidth="1"/>
    <col min="15422" max="15651" width="10.5703125" style="991"/>
    <col min="15652" max="15659" width="0" style="991" hidden="1" customWidth="1"/>
    <col min="15660" max="15660" width="3.7109375" style="991" customWidth="1"/>
    <col min="15661" max="15661" width="3.85546875" style="991" customWidth="1"/>
    <col min="15662" max="15662" width="3.7109375" style="991" customWidth="1"/>
    <col min="15663" max="15663" width="12.7109375" style="991" customWidth="1"/>
    <col min="15664" max="15664" width="52.7109375" style="991" customWidth="1"/>
    <col min="15665" max="15668" width="0" style="991" hidden="1" customWidth="1"/>
    <col min="15669" max="15669" width="12.28515625" style="991" customWidth="1"/>
    <col min="15670" max="15670" width="6.42578125" style="991" customWidth="1"/>
    <col min="15671" max="15671" width="12.28515625" style="991" customWidth="1"/>
    <col min="15672" max="15672" width="0" style="991" hidden="1" customWidth="1"/>
    <col min="15673" max="15673" width="3.7109375" style="991" customWidth="1"/>
    <col min="15674" max="15674" width="11.140625" style="991" bestFit="1" customWidth="1"/>
    <col min="15675" max="15676" width="10.5703125" style="991"/>
    <col min="15677" max="15677" width="11.140625" style="991" customWidth="1"/>
    <col min="15678" max="15907" width="10.5703125" style="991"/>
    <col min="15908" max="15915" width="0" style="991" hidden="1" customWidth="1"/>
    <col min="15916" max="15916" width="3.7109375" style="991" customWidth="1"/>
    <col min="15917" max="15917" width="3.85546875" style="991" customWidth="1"/>
    <col min="15918" max="15918" width="3.7109375" style="991" customWidth="1"/>
    <col min="15919" max="15919" width="12.7109375" style="991" customWidth="1"/>
    <col min="15920" max="15920" width="52.7109375" style="991" customWidth="1"/>
    <col min="15921" max="15924" width="0" style="991" hidden="1" customWidth="1"/>
    <col min="15925" max="15925" width="12.28515625" style="991" customWidth="1"/>
    <col min="15926" max="15926" width="6.42578125" style="991" customWidth="1"/>
    <col min="15927" max="15927" width="12.28515625" style="991" customWidth="1"/>
    <col min="15928" max="15928" width="0" style="991" hidden="1" customWidth="1"/>
    <col min="15929" max="15929" width="3.7109375" style="991" customWidth="1"/>
    <col min="15930" max="15930" width="11.140625" style="991" bestFit="1" customWidth="1"/>
    <col min="15931" max="15932" width="10.5703125" style="991"/>
    <col min="15933" max="15933" width="11.140625" style="991" customWidth="1"/>
    <col min="15934" max="16163" width="10.5703125" style="991"/>
    <col min="16164" max="16171" width="0" style="991" hidden="1" customWidth="1"/>
    <col min="16172" max="16172" width="3.7109375" style="991" customWidth="1"/>
    <col min="16173" max="16173" width="3.85546875" style="991" customWidth="1"/>
    <col min="16174" max="16174" width="3.7109375" style="991" customWidth="1"/>
    <col min="16175" max="16175" width="12.7109375" style="991" customWidth="1"/>
    <col min="16176" max="16176" width="52.7109375" style="991" customWidth="1"/>
    <col min="16177" max="16180" width="0" style="991" hidden="1" customWidth="1"/>
    <col min="16181" max="16181" width="12.28515625" style="991" customWidth="1"/>
    <col min="16182" max="16182" width="6.42578125" style="991" customWidth="1"/>
    <col min="16183" max="16183" width="12.28515625" style="991" customWidth="1"/>
    <col min="16184" max="16184" width="0" style="991" hidden="1" customWidth="1"/>
    <col min="16185" max="16185" width="3.7109375" style="991" customWidth="1"/>
    <col min="16186" max="16186" width="11.140625" style="991" bestFit="1" customWidth="1"/>
    <col min="16187" max="16188" width="10.5703125" style="991"/>
    <col min="16189" max="16189" width="11.140625" style="991" customWidth="1"/>
    <col min="16190" max="16384" width="10.5703125" style="991"/>
  </cols>
  <sheetData>
    <row r="1" spans="1:69" hidden="1">
      <c r="Q1" s="769"/>
      <c r="R1" s="769"/>
      <c r="X1" s="769"/>
      <c r="Y1" s="769"/>
      <c r="AE1" s="769"/>
      <c r="AF1" s="769"/>
      <c r="AL1" s="769"/>
      <c r="AM1" s="769"/>
      <c r="AS1" s="769"/>
      <c r="AT1" s="769"/>
      <c r="AZ1" s="769"/>
      <c r="BA1" s="769"/>
    </row>
    <row r="2" spans="1:69" hidden="1">
      <c r="U2" s="769"/>
      <c r="AB2" s="769"/>
      <c r="AI2" s="769"/>
      <c r="AP2" s="769"/>
      <c r="AW2" s="769"/>
      <c r="BD2" s="769"/>
    </row>
    <row r="3" spans="1:69" hidden="1"/>
    <row r="4" spans="1:69"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row>
    <row r="5" spans="1:69" ht="22.5" customHeight="1">
      <c r="J5" s="996"/>
      <c r="K5" s="996"/>
      <c r="L5" s="1221" t="s">
        <v>632</v>
      </c>
      <c r="M5" s="1221"/>
      <c r="N5" s="1221"/>
      <c r="O5" s="1221"/>
      <c r="P5" s="1221"/>
      <c r="Q5" s="1221"/>
      <c r="R5" s="1221"/>
      <c r="S5" s="1221"/>
      <c r="T5" s="1221"/>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row>
    <row r="6" spans="1:69"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999"/>
    </row>
    <row r="7" spans="1:69" s="1008" customFormat="1" ht="33.75">
      <c r="A7" s="1014"/>
      <c r="B7" s="1014"/>
      <c r="C7" s="1014"/>
      <c r="D7" s="1014"/>
      <c r="E7" s="1014"/>
      <c r="F7" s="1014"/>
      <c r="G7" s="1014"/>
      <c r="H7" s="1014"/>
      <c r="L7" s="500"/>
      <c r="M7" s="618" t="s">
        <v>503</v>
      </c>
      <c r="N7" s="667"/>
      <c r="O7" s="1227" t="str">
        <f>IF(NameOrPr_ch="",IF(NameOrPr="","",NameOrPr),NameOrPr_ch)</f>
        <v>Региональная служба по тарифам Ростовской области</v>
      </c>
      <c r="P7" s="1227"/>
      <c r="Q7" s="1227"/>
      <c r="R7" s="1227"/>
      <c r="S7" s="1227"/>
      <c r="T7" s="1227"/>
      <c r="U7" s="768"/>
      <c r="V7"/>
      <c r="W7"/>
      <c r="X7"/>
      <c r="Y7"/>
      <c r="Z7"/>
      <c r="AA7"/>
      <c r="AB7"/>
      <c r="AC7"/>
      <c r="AD7"/>
      <c r="AE7"/>
      <c r="AF7"/>
      <c r="AG7"/>
      <c r="AH7"/>
      <c r="AI7"/>
      <c r="AJ7"/>
      <c r="AK7"/>
      <c r="AL7"/>
      <c r="AM7"/>
      <c r="AN7"/>
      <c r="AO7"/>
      <c r="AP7"/>
      <c r="AQ7"/>
      <c r="AR7"/>
      <c r="AS7"/>
      <c r="AT7"/>
      <c r="AU7"/>
      <c r="AV7"/>
      <c r="AW7"/>
      <c r="AX7"/>
      <c r="AY7"/>
      <c r="AZ7"/>
      <c r="BA7"/>
      <c r="BB7"/>
      <c r="BC7"/>
      <c r="BD7"/>
      <c r="BE7" s="768"/>
      <c r="BF7" s="520"/>
      <c r="BG7" s="1014"/>
      <c r="BH7" s="1014"/>
      <c r="BI7" s="1014"/>
      <c r="BJ7" s="1014"/>
      <c r="BK7" s="1014"/>
      <c r="BL7" s="1014"/>
      <c r="BM7" s="1014"/>
      <c r="BN7" s="1014"/>
      <c r="BO7" s="1014"/>
      <c r="BP7" s="1014"/>
      <c r="BQ7" s="1014"/>
    </row>
    <row r="8" spans="1:69" s="1008" customFormat="1" ht="22.5">
      <c r="A8" s="1014"/>
      <c r="B8" s="1014"/>
      <c r="C8" s="1014"/>
      <c r="D8" s="1014"/>
      <c r="E8" s="1014"/>
      <c r="F8" s="1014"/>
      <c r="G8" s="1014"/>
      <c r="H8" s="1014"/>
      <c r="L8" s="500"/>
      <c r="M8" s="618" t="s">
        <v>597</v>
      </c>
      <c r="N8" s="667"/>
      <c r="O8" s="1227" t="str">
        <f>IF(datePr_ch="",IF(datePr="","",datePr),datePr_ch)</f>
        <v>17.12.2018</v>
      </c>
      <c r="P8" s="1227"/>
      <c r="Q8" s="1227"/>
      <c r="R8" s="1227"/>
      <c r="S8" s="1227"/>
      <c r="T8" s="1227"/>
      <c r="U8" s="768"/>
      <c r="V8"/>
      <c r="W8"/>
      <c r="X8"/>
      <c r="Y8"/>
      <c r="Z8"/>
      <c r="AA8"/>
      <c r="AB8"/>
      <c r="AC8"/>
      <c r="AD8"/>
      <c r="AE8"/>
      <c r="AF8"/>
      <c r="AG8"/>
      <c r="AH8"/>
      <c r="AI8"/>
      <c r="AJ8"/>
      <c r="AK8"/>
      <c r="AL8"/>
      <c r="AM8"/>
      <c r="AN8"/>
      <c r="AO8"/>
      <c r="AP8"/>
      <c r="AQ8"/>
      <c r="AR8"/>
      <c r="AS8"/>
      <c r="AT8"/>
      <c r="AU8"/>
      <c r="AV8"/>
      <c r="AW8"/>
      <c r="AX8"/>
      <c r="AY8"/>
      <c r="AZ8"/>
      <c r="BA8"/>
      <c r="BB8"/>
      <c r="BC8"/>
      <c r="BD8"/>
      <c r="BE8" s="768"/>
      <c r="BF8" s="520"/>
      <c r="BG8" s="1014"/>
      <c r="BH8" s="1014"/>
      <c r="BI8" s="1014"/>
      <c r="BJ8" s="1014"/>
      <c r="BK8" s="1014"/>
      <c r="BL8" s="1014"/>
      <c r="BM8" s="1014"/>
      <c r="BN8" s="1014"/>
      <c r="BO8" s="1014"/>
      <c r="BP8" s="1014"/>
      <c r="BQ8" s="1014"/>
    </row>
    <row r="9" spans="1:69" s="1008" customFormat="1" ht="22.5">
      <c r="A9" s="1014"/>
      <c r="B9" s="1014"/>
      <c r="C9" s="1014"/>
      <c r="D9" s="1014"/>
      <c r="E9" s="1014"/>
      <c r="F9" s="1014"/>
      <c r="G9" s="1014"/>
      <c r="H9" s="1014"/>
      <c r="L9" s="762"/>
      <c r="M9" s="618" t="s">
        <v>596</v>
      </c>
      <c r="N9" s="667"/>
      <c r="O9" s="1227" t="str">
        <f>IF(numberPr_ch="",IF(numberPr="","",numberPr),numberPr_ch)</f>
        <v>83/54</v>
      </c>
      <c r="P9" s="1227"/>
      <c r="Q9" s="1227"/>
      <c r="R9" s="1227"/>
      <c r="S9" s="1227"/>
      <c r="T9" s="1227"/>
      <c r="U9" s="768"/>
      <c r="V9"/>
      <c r="W9"/>
      <c r="X9"/>
      <c r="Y9"/>
      <c r="Z9"/>
      <c r="AA9"/>
      <c r="AB9"/>
      <c r="AC9"/>
      <c r="AD9"/>
      <c r="AE9"/>
      <c r="AF9"/>
      <c r="AG9"/>
      <c r="AH9"/>
      <c r="AI9"/>
      <c r="AJ9"/>
      <c r="AK9"/>
      <c r="AL9"/>
      <c r="AM9"/>
      <c r="AN9"/>
      <c r="AO9"/>
      <c r="AP9"/>
      <c r="AQ9"/>
      <c r="AR9"/>
      <c r="AS9"/>
      <c r="AT9"/>
      <c r="AU9"/>
      <c r="AV9"/>
      <c r="AW9"/>
      <c r="AX9"/>
      <c r="AY9"/>
      <c r="AZ9"/>
      <c r="BA9"/>
      <c r="BB9"/>
      <c r="BC9"/>
      <c r="BD9"/>
      <c r="BE9" s="768"/>
      <c r="BF9" s="520"/>
      <c r="BG9" s="1014"/>
      <c r="BH9" s="1014"/>
      <c r="BI9" s="1014"/>
      <c r="BJ9" s="1014"/>
      <c r="BK9" s="1014"/>
      <c r="BL9" s="1014"/>
      <c r="BM9" s="1014"/>
      <c r="BN9" s="1014"/>
      <c r="BO9" s="1014"/>
      <c r="BP9" s="1014"/>
      <c r="BQ9" s="1014"/>
    </row>
    <row r="10" spans="1:69" s="1008" customFormat="1" ht="22.5">
      <c r="A10" s="1014"/>
      <c r="B10" s="1014"/>
      <c r="C10" s="1014"/>
      <c r="D10" s="1014"/>
      <c r="E10" s="1014"/>
      <c r="F10" s="1014"/>
      <c r="G10" s="1014"/>
      <c r="H10" s="1014"/>
      <c r="L10" s="762"/>
      <c r="M10" s="618" t="s">
        <v>502</v>
      </c>
      <c r="N10" s="667"/>
      <c r="O10" s="1227" t="str">
        <f>IF(IstPub_ch="",IF(IstPub="","",IstPub),IstPub_ch)</f>
        <v>www.rst.donland.ru</v>
      </c>
      <c r="P10" s="1227"/>
      <c r="Q10" s="1227"/>
      <c r="R10" s="1227"/>
      <c r="S10" s="1227"/>
      <c r="T10" s="1227"/>
      <c r="U10" s="7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68"/>
      <c r="BF10" s="520"/>
      <c r="BG10" s="1014"/>
      <c r="BH10" s="1014"/>
      <c r="BI10" s="1014"/>
      <c r="BJ10" s="1014"/>
      <c r="BK10" s="1014"/>
      <c r="BL10" s="1014"/>
      <c r="BM10" s="1014"/>
      <c r="BN10" s="1014"/>
      <c r="BO10" s="1014"/>
      <c r="BP10" s="1014"/>
      <c r="BQ10" s="1014"/>
    </row>
    <row r="11" spans="1:69" s="1008" customFormat="1" ht="11.25" hidden="1">
      <c r="A11" s="1014"/>
      <c r="B11" s="1014"/>
      <c r="C11" s="1014"/>
      <c r="D11" s="1014"/>
      <c r="E11" s="1014"/>
      <c r="F11" s="1014"/>
      <c r="G11" s="1014"/>
      <c r="H11" s="1014"/>
      <c r="L11" s="1222"/>
      <c r="M11" s="1222"/>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G11" s="1014"/>
      <c r="BH11" s="1014"/>
      <c r="BI11" s="1014"/>
      <c r="BJ11" s="1014"/>
      <c r="BK11" s="1014"/>
      <c r="BL11" s="1014"/>
      <c r="BM11" s="1014"/>
      <c r="BN11" s="1014"/>
      <c r="BO11" s="1014"/>
      <c r="BP11" s="1014"/>
      <c r="BQ11" s="1014"/>
    </row>
    <row r="12" spans="1:69">
      <c r="J12" s="996"/>
      <c r="K12" s="996"/>
      <c r="L12" s="992"/>
      <c r="M12" s="992"/>
      <c r="N12" s="503"/>
      <c r="O12" s="1228"/>
      <c r="P12" s="1228"/>
      <c r="Q12" s="1228"/>
      <c r="R12" s="1228"/>
      <c r="S12" s="1228"/>
      <c r="T12" s="1228"/>
      <c r="U12" s="1228"/>
      <c r="V12" s="1228" t="s">
        <v>2277</v>
      </c>
      <c r="W12" s="1228"/>
      <c r="X12" s="1228"/>
      <c r="Y12" s="1228"/>
      <c r="Z12" s="1228"/>
      <c r="AA12" s="1228"/>
      <c r="AB12" s="1228"/>
      <c r="AC12" s="1228" t="s">
        <v>2277</v>
      </c>
      <c r="AD12" s="1228"/>
      <c r="AE12" s="1228"/>
      <c r="AF12" s="1228"/>
      <c r="AG12" s="1228"/>
      <c r="AH12" s="1228"/>
      <c r="AI12" s="1228"/>
      <c r="AJ12" s="1228" t="s">
        <v>2277</v>
      </c>
      <c r="AK12" s="1228"/>
      <c r="AL12" s="1228"/>
      <c r="AM12" s="1228"/>
      <c r="AN12" s="1228"/>
      <c r="AO12" s="1228"/>
      <c r="AP12" s="1228"/>
      <c r="AQ12" s="1228" t="s">
        <v>2277</v>
      </c>
      <c r="AR12" s="1228"/>
      <c r="AS12" s="1228"/>
      <c r="AT12" s="1228"/>
      <c r="AU12" s="1228"/>
      <c r="AV12" s="1228"/>
      <c r="AW12" s="1228"/>
      <c r="AX12" s="1228" t="s">
        <v>2277</v>
      </c>
      <c r="AY12" s="1228"/>
      <c r="AZ12" s="1228"/>
      <c r="BA12" s="1228"/>
      <c r="BB12" s="1228"/>
      <c r="BC12" s="1228"/>
      <c r="BD12" s="1228"/>
    </row>
    <row r="13" spans="1:69">
      <c r="J13" s="996"/>
      <c r="K13" s="996"/>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t="s">
        <v>455</v>
      </c>
    </row>
    <row r="14" spans="1:69" ht="14.25" customHeight="1">
      <c r="J14" s="996"/>
      <c r="K14" s="996"/>
      <c r="L14" s="1234" t="s">
        <v>92</v>
      </c>
      <c r="M14" s="1234" t="s">
        <v>640</v>
      </c>
      <c r="N14" s="662"/>
      <c r="O14" s="1235" t="s">
        <v>642</v>
      </c>
      <c r="P14" s="1236"/>
      <c r="Q14" s="1236"/>
      <c r="R14" s="1236"/>
      <c r="S14" s="1236"/>
      <c r="T14" s="1237"/>
      <c r="U14" s="1218" t="s">
        <v>341</v>
      </c>
      <c r="V14" s="1235" t="s">
        <v>642</v>
      </c>
      <c r="W14" s="1236"/>
      <c r="X14" s="1236"/>
      <c r="Y14" s="1236"/>
      <c r="Z14" s="1236"/>
      <c r="AA14" s="1237"/>
      <c r="AB14" s="1218" t="s">
        <v>341</v>
      </c>
      <c r="AC14" s="1235" t="s">
        <v>642</v>
      </c>
      <c r="AD14" s="1236"/>
      <c r="AE14" s="1236"/>
      <c r="AF14" s="1236"/>
      <c r="AG14" s="1236"/>
      <c r="AH14" s="1237"/>
      <c r="AI14" s="1218" t="s">
        <v>341</v>
      </c>
      <c r="AJ14" s="1235" t="s">
        <v>642</v>
      </c>
      <c r="AK14" s="1236"/>
      <c r="AL14" s="1236"/>
      <c r="AM14" s="1236"/>
      <c r="AN14" s="1236"/>
      <c r="AO14" s="1237"/>
      <c r="AP14" s="1218" t="s">
        <v>341</v>
      </c>
      <c r="AQ14" s="1235" t="s">
        <v>642</v>
      </c>
      <c r="AR14" s="1236"/>
      <c r="AS14" s="1236"/>
      <c r="AT14" s="1236"/>
      <c r="AU14" s="1236"/>
      <c r="AV14" s="1237"/>
      <c r="AW14" s="1218" t="s">
        <v>341</v>
      </c>
      <c r="AX14" s="1235" t="s">
        <v>642</v>
      </c>
      <c r="AY14" s="1236"/>
      <c r="AZ14" s="1236"/>
      <c r="BA14" s="1236"/>
      <c r="BB14" s="1236"/>
      <c r="BC14" s="1237"/>
      <c r="BD14" s="1218" t="s">
        <v>341</v>
      </c>
      <c r="BE14" s="1231" t="s">
        <v>275</v>
      </c>
      <c r="BF14" s="1159"/>
    </row>
    <row r="15" spans="1:69" ht="14.25" customHeight="1">
      <c r="J15" s="996"/>
      <c r="K15" s="996"/>
      <c r="L15" s="1234"/>
      <c r="M15" s="1234"/>
      <c r="N15" s="663"/>
      <c r="O15" s="1240" t="s">
        <v>606</v>
      </c>
      <c r="P15" s="1238" t="s">
        <v>271</v>
      </c>
      <c r="Q15" s="1239"/>
      <c r="R15" s="1215" t="s">
        <v>655</v>
      </c>
      <c r="S15" s="1216"/>
      <c r="T15" s="1217"/>
      <c r="U15" s="1219"/>
      <c r="V15" s="1240" t="s">
        <v>606</v>
      </c>
      <c r="W15" s="1238" t="s">
        <v>271</v>
      </c>
      <c r="X15" s="1239"/>
      <c r="Y15" s="1215" t="s">
        <v>655</v>
      </c>
      <c r="Z15" s="1216"/>
      <c r="AA15" s="1217"/>
      <c r="AB15" s="1219"/>
      <c r="AC15" s="1240" t="s">
        <v>606</v>
      </c>
      <c r="AD15" s="1238" t="s">
        <v>271</v>
      </c>
      <c r="AE15" s="1239"/>
      <c r="AF15" s="1215" t="s">
        <v>655</v>
      </c>
      <c r="AG15" s="1216"/>
      <c r="AH15" s="1217"/>
      <c r="AI15" s="1219"/>
      <c r="AJ15" s="1240" t="s">
        <v>606</v>
      </c>
      <c r="AK15" s="1238" t="s">
        <v>271</v>
      </c>
      <c r="AL15" s="1239"/>
      <c r="AM15" s="1215" t="s">
        <v>655</v>
      </c>
      <c r="AN15" s="1216"/>
      <c r="AO15" s="1217"/>
      <c r="AP15" s="1219"/>
      <c r="AQ15" s="1240" t="s">
        <v>606</v>
      </c>
      <c r="AR15" s="1238" t="s">
        <v>271</v>
      </c>
      <c r="AS15" s="1239"/>
      <c r="AT15" s="1215" t="s">
        <v>655</v>
      </c>
      <c r="AU15" s="1216"/>
      <c r="AV15" s="1217"/>
      <c r="AW15" s="1219"/>
      <c r="AX15" s="1240" t="s">
        <v>606</v>
      </c>
      <c r="AY15" s="1238" t="s">
        <v>271</v>
      </c>
      <c r="AZ15" s="1239"/>
      <c r="BA15" s="1215" t="s">
        <v>655</v>
      </c>
      <c r="BB15" s="1216"/>
      <c r="BC15" s="1217"/>
      <c r="BD15" s="1219"/>
      <c r="BE15" s="1232"/>
      <c r="BF15" s="1159"/>
    </row>
    <row r="16" spans="1:69" ht="33.75" customHeight="1">
      <c r="J16" s="996"/>
      <c r="K16" s="996"/>
      <c r="L16" s="1234"/>
      <c r="M16" s="1234"/>
      <c r="N16" s="664"/>
      <c r="O16" s="1241"/>
      <c r="P16" s="757" t="s">
        <v>607</v>
      </c>
      <c r="Q16" s="757" t="s">
        <v>6</v>
      </c>
      <c r="R16" s="1029" t="s">
        <v>274</v>
      </c>
      <c r="S16" s="1229" t="s">
        <v>273</v>
      </c>
      <c r="T16" s="1230"/>
      <c r="U16" s="1220"/>
      <c r="V16" s="1241"/>
      <c r="W16" s="757" t="s">
        <v>607</v>
      </c>
      <c r="X16" s="757" t="s">
        <v>6</v>
      </c>
      <c r="Y16" s="1111" t="s">
        <v>274</v>
      </c>
      <c r="Z16" s="1229" t="s">
        <v>273</v>
      </c>
      <c r="AA16" s="1230"/>
      <c r="AB16" s="1220"/>
      <c r="AC16" s="1241"/>
      <c r="AD16" s="757" t="s">
        <v>607</v>
      </c>
      <c r="AE16" s="757" t="s">
        <v>6</v>
      </c>
      <c r="AF16" s="1111" t="s">
        <v>274</v>
      </c>
      <c r="AG16" s="1229" t="s">
        <v>273</v>
      </c>
      <c r="AH16" s="1230"/>
      <c r="AI16" s="1220"/>
      <c r="AJ16" s="1241"/>
      <c r="AK16" s="757" t="s">
        <v>607</v>
      </c>
      <c r="AL16" s="757" t="s">
        <v>6</v>
      </c>
      <c r="AM16" s="1111" t="s">
        <v>274</v>
      </c>
      <c r="AN16" s="1229" t="s">
        <v>273</v>
      </c>
      <c r="AO16" s="1230"/>
      <c r="AP16" s="1220"/>
      <c r="AQ16" s="1241"/>
      <c r="AR16" s="757" t="s">
        <v>607</v>
      </c>
      <c r="AS16" s="757" t="s">
        <v>6</v>
      </c>
      <c r="AT16" s="1111" t="s">
        <v>274</v>
      </c>
      <c r="AU16" s="1229" t="s">
        <v>273</v>
      </c>
      <c r="AV16" s="1230"/>
      <c r="AW16" s="1220"/>
      <c r="AX16" s="1241"/>
      <c r="AY16" s="757" t="s">
        <v>607</v>
      </c>
      <c r="AZ16" s="757" t="s">
        <v>6</v>
      </c>
      <c r="BA16" s="1111" t="s">
        <v>274</v>
      </c>
      <c r="BB16" s="1229" t="s">
        <v>273</v>
      </c>
      <c r="BC16" s="1230"/>
      <c r="BD16" s="1220"/>
      <c r="BE16" s="1233"/>
      <c r="BF16" s="1159"/>
    </row>
    <row r="17" spans="1:71">
      <c r="J17" s="996"/>
      <c r="K17" s="570">
        <v>1</v>
      </c>
      <c r="L17" s="648" t="s">
        <v>93</v>
      </c>
      <c r="M17" s="648" t="s">
        <v>49</v>
      </c>
      <c r="N17" s="650" t="str">
        <f ca="1">OFFSET(N17,0,-1)</f>
        <v>2</v>
      </c>
      <c r="O17" s="1026">
        <f ca="1">OFFSET(O17,0,-1)+1</f>
        <v>3</v>
      </c>
      <c r="P17" s="1026">
        <f ca="1">OFFSET(P17,0,-1)+1</f>
        <v>4</v>
      </c>
      <c r="Q17" s="1026">
        <f ca="1">OFFSET(Q17,0,-1)+1</f>
        <v>5</v>
      </c>
      <c r="R17" s="1026">
        <f ca="1">OFFSET(R17,0,-1)+1</f>
        <v>6</v>
      </c>
      <c r="S17" s="1223">
        <f ca="1">OFFSET(S17,0,-1)+1</f>
        <v>7</v>
      </c>
      <c r="T17" s="1223"/>
      <c r="U17" s="1026">
        <f ca="1">OFFSET(U17,0,-2)+1</f>
        <v>8</v>
      </c>
      <c r="V17" s="1108">
        <f ca="1">OFFSET(V17,0,-1)+1</f>
        <v>9</v>
      </c>
      <c r="W17" s="1108">
        <f ca="1">OFFSET(W17,0,-1)+1</f>
        <v>10</v>
      </c>
      <c r="X17" s="1108">
        <f ca="1">OFFSET(X17,0,-1)+1</f>
        <v>11</v>
      </c>
      <c r="Y17" s="1108">
        <f ca="1">OFFSET(Y17,0,-1)+1</f>
        <v>12</v>
      </c>
      <c r="Z17" s="1223">
        <f ca="1">OFFSET(Z17,0,-1)+1</f>
        <v>13</v>
      </c>
      <c r="AA17" s="1223"/>
      <c r="AB17" s="1108">
        <f ca="1">OFFSET(AB17,0,-2)+1</f>
        <v>14</v>
      </c>
      <c r="AC17" s="1108">
        <f ca="1">OFFSET(AC17,0,-1)+1</f>
        <v>15</v>
      </c>
      <c r="AD17" s="1108">
        <f ca="1">OFFSET(AD17,0,-1)+1</f>
        <v>16</v>
      </c>
      <c r="AE17" s="1108">
        <f ca="1">OFFSET(AE17,0,-1)+1</f>
        <v>17</v>
      </c>
      <c r="AF17" s="1108">
        <f ca="1">OFFSET(AF17,0,-1)+1</f>
        <v>18</v>
      </c>
      <c r="AG17" s="1223">
        <f ca="1">OFFSET(AG17,0,-1)+1</f>
        <v>19</v>
      </c>
      <c r="AH17" s="1223"/>
      <c r="AI17" s="1108">
        <f ca="1">OFFSET(AI17,0,-2)+1</f>
        <v>20</v>
      </c>
      <c r="AJ17" s="1108">
        <f ca="1">OFFSET(AJ17,0,-1)+1</f>
        <v>21</v>
      </c>
      <c r="AK17" s="1108">
        <f ca="1">OFFSET(AK17,0,-1)+1</f>
        <v>22</v>
      </c>
      <c r="AL17" s="1108">
        <f ca="1">OFFSET(AL17,0,-1)+1</f>
        <v>23</v>
      </c>
      <c r="AM17" s="1108">
        <f ca="1">OFFSET(AM17,0,-1)+1</f>
        <v>24</v>
      </c>
      <c r="AN17" s="1223">
        <f ca="1">OFFSET(AN17,0,-1)+1</f>
        <v>25</v>
      </c>
      <c r="AO17" s="1223"/>
      <c r="AP17" s="1108">
        <f ca="1">OFFSET(AP17,0,-2)+1</f>
        <v>26</v>
      </c>
      <c r="AQ17" s="1108">
        <f ca="1">OFFSET(AQ17,0,-1)+1</f>
        <v>27</v>
      </c>
      <c r="AR17" s="1108">
        <f ca="1">OFFSET(AR17,0,-1)+1</f>
        <v>28</v>
      </c>
      <c r="AS17" s="1108">
        <f ca="1">OFFSET(AS17,0,-1)+1</f>
        <v>29</v>
      </c>
      <c r="AT17" s="1108">
        <f ca="1">OFFSET(AT17,0,-1)+1</f>
        <v>30</v>
      </c>
      <c r="AU17" s="1223">
        <f ca="1">OFFSET(AU17,0,-1)+1</f>
        <v>31</v>
      </c>
      <c r="AV17" s="1223"/>
      <c r="AW17" s="1108">
        <f ca="1">OFFSET(AW17,0,-2)+1</f>
        <v>32</v>
      </c>
      <c r="AX17" s="1108">
        <f ca="1">OFFSET(AX17,0,-1)+1</f>
        <v>33</v>
      </c>
      <c r="AY17" s="1108">
        <f ca="1">OFFSET(AY17,0,-1)+1</f>
        <v>34</v>
      </c>
      <c r="AZ17" s="1108">
        <f ca="1">OFFSET(AZ17,0,-1)+1</f>
        <v>35</v>
      </c>
      <c r="BA17" s="1108">
        <f ca="1">OFFSET(BA17,0,-1)+1</f>
        <v>36</v>
      </c>
      <c r="BB17" s="1223">
        <f ca="1">OFFSET(BB17,0,-1)+1</f>
        <v>37</v>
      </c>
      <c r="BC17" s="1223"/>
      <c r="BD17" s="1108">
        <f ca="1">OFFSET(BD17,0,-2)+1</f>
        <v>38</v>
      </c>
      <c r="BE17" s="650">
        <f ca="1">OFFSET(BE17,0,-1)</f>
        <v>38</v>
      </c>
      <c r="BF17" s="1026">
        <f ca="1">OFFSET(BF17,0,-1)+1</f>
        <v>39</v>
      </c>
    </row>
    <row r="18" spans="1:71" ht="45">
      <c r="A18" s="1207">
        <v>1</v>
      </c>
      <c r="B18" s="1016"/>
      <c r="C18" s="1016"/>
      <c r="D18" s="1016"/>
      <c r="E18" s="982"/>
      <c r="F18" s="1027"/>
      <c r="G18" s="1027"/>
      <c r="H18" s="1027"/>
      <c r="I18" s="984"/>
      <c r="J18" s="980"/>
      <c r="K18" s="964"/>
      <c r="L18" s="1031">
        <f>mergeValue(A18)</f>
        <v>1</v>
      </c>
      <c r="M18" s="642" t="s">
        <v>20</v>
      </c>
      <c r="N18" s="647"/>
      <c r="O18" s="1208" t="str">
        <f>IF('Перечень тарифов'!J21="","","" &amp; 'Перечень тарифов'!J21 &amp; "")</f>
        <v xml:space="preserve">Тепловая энергия, поставляемая 
ООО «Волгодонские тепловые сети» (ИНН 6143081351) потребителям, другим теплоснабжающим организациям города Волгодонска
</v>
      </c>
      <c r="P18" s="1208"/>
      <c r="Q18" s="1208"/>
      <c r="R18" s="1208"/>
      <c r="S18" s="1208"/>
      <c r="T18" s="1208"/>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631" t="s">
        <v>477</v>
      </c>
      <c r="BH18" s="830"/>
      <c r="BI18" s="830" t="str">
        <f t="shared" ref="BI18:BI28" si="0">IF(M18="","",M18 )</f>
        <v>Наименование тарифа</v>
      </c>
      <c r="BJ18" s="830"/>
      <c r="BK18" s="830"/>
      <c r="BL18" s="830"/>
      <c r="BR18" s="1009"/>
      <c r="BS18" s="1009"/>
    </row>
    <row r="19" spans="1:71" hidden="1">
      <c r="A19" s="1207"/>
      <c r="B19" s="1207">
        <v>1</v>
      </c>
      <c r="C19" s="1016"/>
      <c r="D19" s="1016"/>
      <c r="E19" s="1027"/>
      <c r="F19" s="1027"/>
      <c r="G19" s="1027"/>
      <c r="H19" s="1027"/>
      <c r="I19" s="1022"/>
      <c r="J19" s="955"/>
      <c r="K19" s="958"/>
      <c r="L19" s="1031" t="str">
        <f>mergeValue(A19) &amp;"."&amp; mergeValue(B19)</f>
        <v>1.1</v>
      </c>
      <c r="M19" s="693"/>
      <c r="N19" s="647"/>
      <c r="O19" s="1208"/>
      <c r="P19" s="1208"/>
      <c r="Q19" s="1208"/>
      <c r="R19" s="1208"/>
      <c r="S19" s="1208"/>
      <c r="T19" s="1208"/>
      <c r="U19" s="1208"/>
      <c r="V19" s="1208"/>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631"/>
      <c r="BH19" s="830"/>
      <c r="BI19" s="830" t="str">
        <f t="shared" si="0"/>
        <v/>
      </c>
      <c r="BJ19" s="830"/>
      <c r="BK19" s="830"/>
      <c r="BL19" s="830"/>
      <c r="BR19" s="1009"/>
      <c r="BS19" s="1009"/>
    </row>
    <row r="20" spans="1:71" hidden="1">
      <c r="A20" s="1207"/>
      <c r="B20" s="1207"/>
      <c r="C20" s="1207">
        <v>1</v>
      </c>
      <c r="D20" s="1016"/>
      <c r="E20" s="1027"/>
      <c r="F20" s="1027"/>
      <c r="G20" s="1027"/>
      <c r="H20" s="1027"/>
      <c r="I20" s="963"/>
      <c r="J20" s="955"/>
      <c r="K20" s="958"/>
      <c r="L20" s="1031" t="str">
        <f>mergeValue(A20) &amp;"."&amp; mergeValue(B20)&amp;"."&amp; mergeValue(C20)</f>
        <v>1.1.1</v>
      </c>
      <c r="M20" s="694"/>
      <c r="N20" s="647"/>
      <c r="O20" s="1208"/>
      <c r="P20" s="1208"/>
      <c r="Q20" s="1208"/>
      <c r="R20" s="1208"/>
      <c r="S20" s="1208"/>
      <c r="T20" s="1208"/>
      <c r="U20" s="1208"/>
      <c r="V20" s="1208"/>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631"/>
      <c r="BH20" s="830"/>
      <c r="BI20" s="830" t="str">
        <f t="shared" si="0"/>
        <v/>
      </c>
      <c r="BJ20" s="830"/>
      <c r="BK20" s="830"/>
      <c r="BL20" s="830"/>
      <c r="BR20" s="1009"/>
      <c r="BS20" s="1009"/>
    </row>
    <row r="21" spans="1:71" hidden="1">
      <c r="A21" s="1207"/>
      <c r="B21" s="1207"/>
      <c r="C21" s="1207"/>
      <c r="D21" s="1207">
        <v>1</v>
      </c>
      <c r="E21" s="1027"/>
      <c r="F21" s="1027"/>
      <c r="G21" s="1027"/>
      <c r="H21" s="1027"/>
      <c r="I21" s="963"/>
      <c r="J21" s="955"/>
      <c r="K21" s="958"/>
      <c r="L21" s="1031" t="str">
        <f>mergeValue(A21) &amp;"."&amp; mergeValue(B21)&amp;"."&amp; mergeValue(C21)&amp;"."&amp; mergeValue(D21)</f>
        <v>1.1.1.1</v>
      </c>
      <c r="M21" s="695"/>
      <c r="N21" s="647"/>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631"/>
      <c r="BH21" s="830"/>
      <c r="BI21" s="830" t="str">
        <f t="shared" si="0"/>
        <v/>
      </c>
      <c r="BJ21" s="830"/>
      <c r="BK21" s="830"/>
      <c r="BL21" s="830"/>
      <c r="BR21" s="1009"/>
      <c r="BS21" s="1009"/>
    </row>
    <row r="22" spans="1:71" ht="146.25">
      <c r="A22" s="1207"/>
      <c r="B22" s="1207"/>
      <c r="C22" s="1207"/>
      <c r="D22" s="1207"/>
      <c r="E22" s="1207">
        <v>1</v>
      </c>
      <c r="F22" s="1027"/>
      <c r="G22" s="1027"/>
      <c r="H22" s="1016">
        <v>1</v>
      </c>
      <c r="I22" s="1207">
        <v>1</v>
      </c>
      <c r="J22" s="1027"/>
      <c r="K22" s="966"/>
      <c r="L22" s="1031" t="str">
        <f>mergeValue(A22) &amp;"."&amp; mergeValue(B22)&amp;"."&amp; mergeValue(C22)&amp;"."&amp; mergeValue(D22)&amp;"."&amp; mergeValue(E22)</f>
        <v>1.1.1.1.1</v>
      </c>
      <c r="M22" s="555" t="s">
        <v>9</v>
      </c>
      <c r="N22" s="647"/>
      <c r="O22" s="1210" t="s">
        <v>301</v>
      </c>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2"/>
      <c r="BF22" s="631" t="s">
        <v>639</v>
      </c>
      <c r="BH22" s="830"/>
      <c r="BI22" s="830" t="str">
        <f t="shared" si="0"/>
        <v>Схема подключения теплопотребляющей установки к коллектору источника тепловой энергии</v>
      </c>
      <c r="BJ22" s="830"/>
      <c r="BK22" s="830"/>
      <c r="BL22" s="830"/>
      <c r="BR22" s="1009"/>
      <c r="BS22" s="1009"/>
    </row>
    <row r="23" spans="1:71" ht="112.5">
      <c r="A23" s="1207"/>
      <c r="B23" s="1207"/>
      <c r="C23" s="1207"/>
      <c r="D23" s="1207"/>
      <c r="E23" s="1207"/>
      <c r="F23" s="1207">
        <v>1</v>
      </c>
      <c r="G23" s="1016"/>
      <c r="H23" s="1016"/>
      <c r="I23" s="1207"/>
      <c r="J23" s="1207">
        <v>1</v>
      </c>
      <c r="K23" s="967"/>
      <c r="L23" s="1031" t="str">
        <f>mergeValue(A23) &amp;"."&amp; mergeValue(B23)&amp;"."&amp; mergeValue(C23)&amp;"."&amp; mergeValue(D23)&amp;"."&amp; mergeValue(E23)&amp;"."&amp; mergeValue(F23)</f>
        <v>1.1.1.1.1.1</v>
      </c>
      <c r="M23" s="556" t="s">
        <v>10</v>
      </c>
      <c r="N23" s="647"/>
      <c r="O23" s="1210" t="s">
        <v>3</v>
      </c>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2"/>
      <c r="BF23" s="631" t="s">
        <v>637</v>
      </c>
      <c r="BH23" s="830"/>
      <c r="BI23" s="830" t="str">
        <f t="shared" si="0"/>
        <v>Группа потребителей</v>
      </c>
      <c r="BJ23" s="830"/>
      <c r="BK23" s="830"/>
      <c r="BL23" s="830"/>
      <c r="BR23" s="1009"/>
      <c r="BS23" s="1009"/>
    </row>
    <row r="24" spans="1:71" ht="17.100000000000001" customHeight="1">
      <c r="A24" s="1207"/>
      <c r="B24" s="1207"/>
      <c r="C24" s="1207"/>
      <c r="D24" s="1207"/>
      <c r="E24" s="1207"/>
      <c r="F24" s="1207"/>
      <c r="G24" s="1016">
        <v>1</v>
      </c>
      <c r="H24" s="1016"/>
      <c r="I24" s="1207"/>
      <c r="J24" s="1207"/>
      <c r="K24" s="967">
        <v>1</v>
      </c>
      <c r="L24" s="1031" t="str">
        <f>mergeValue(A24) &amp;"."&amp; mergeValue(B24)&amp;"."&amp; mergeValue(C24)&amp;"."&amp; mergeValue(D24)&amp;"."&amp; mergeValue(E24)&amp;"."&amp; mergeValue(F24)&amp;"."&amp; mergeValue(G24)</f>
        <v>1.1.1.1.1.1.1</v>
      </c>
      <c r="M24" s="1070" t="s">
        <v>643</v>
      </c>
      <c r="N24" s="647"/>
      <c r="O24" s="684">
        <v>1459.16</v>
      </c>
      <c r="P24" s="764"/>
      <c r="Q24" s="1095"/>
      <c r="R24" s="1242" t="s">
        <v>1676</v>
      </c>
      <c r="S24" s="1214" t="s">
        <v>84</v>
      </c>
      <c r="T24" s="1242" t="s">
        <v>2293</v>
      </c>
      <c r="U24" s="1214" t="s">
        <v>84</v>
      </c>
      <c r="V24" s="684">
        <v>1523.35</v>
      </c>
      <c r="W24" s="764"/>
      <c r="X24" s="1095"/>
      <c r="Y24" s="1242" t="s">
        <v>2294</v>
      </c>
      <c r="Z24" s="1214" t="s">
        <v>84</v>
      </c>
      <c r="AA24" s="1242" t="s">
        <v>2295</v>
      </c>
      <c r="AB24" s="1214" t="s">
        <v>84</v>
      </c>
      <c r="AC24" s="684">
        <v>1521.45</v>
      </c>
      <c r="AD24" s="764"/>
      <c r="AE24" s="1095"/>
      <c r="AF24" s="1242" t="s">
        <v>2296</v>
      </c>
      <c r="AG24" s="1214" t="s">
        <v>84</v>
      </c>
      <c r="AH24" s="1242" t="s">
        <v>2299</v>
      </c>
      <c r="AI24" s="1214" t="s">
        <v>84</v>
      </c>
      <c r="AJ24" s="684">
        <v>1624.68</v>
      </c>
      <c r="AK24" s="764"/>
      <c r="AL24" s="1095"/>
      <c r="AM24" s="1242" t="s">
        <v>2300</v>
      </c>
      <c r="AN24" s="1214" t="s">
        <v>84</v>
      </c>
      <c r="AO24" s="1242" t="s">
        <v>2301</v>
      </c>
      <c r="AP24" s="1214" t="s">
        <v>84</v>
      </c>
      <c r="AQ24" s="684">
        <v>1623.68</v>
      </c>
      <c r="AR24" s="764"/>
      <c r="AS24" s="1095"/>
      <c r="AT24" s="1242" t="s">
        <v>2302</v>
      </c>
      <c r="AU24" s="1214" t="s">
        <v>84</v>
      </c>
      <c r="AV24" s="1242" t="s">
        <v>2303</v>
      </c>
      <c r="AW24" s="1214" t="s">
        <v>84</v>
      </c>
      <c r="AX24" s="684">
        <v>1770.03</v>
      </c>
      <c r="AY24" s="764"/>
      <c r="AZ24" s="1095"/>
      <c r="BA24" s="1242" t="s">
        <v>2304</v>
      </c>
      <c r="BB24" s="1214" t="s">
        <v>84</v>
      </c>
      <c r="BC24" s="1242" t="s">
        <v>1677</v>
      </c>
      <c r="BD24" s="1214" t="s">
        <v>85</v>
      </c>
      <c r="BE24" s="764"/>
      <c r="BF24" s="1224" t="s">
        <v>656</v>
      </c>
      <c r="BG24" s="1009" t="str">
        <f>strCheckDate(O25:BE25)</f>
        <v/>
      </c>
      <c r="BH24" s="830"/>
      <c r="BI24" s="830" t="str">
        <f t="shared" si="0"/>
        <v>вода</v>
      </c>
      <c r="BJ24" s="830"/>
      <c r="BK24" s="830"/>
      <c r="BL24" s="830"/>
      <c r="BR24" s="1009"/>
      <c r="BS24" s="1009"/>
    </row>
    <row r="25" spans="1:71" ht="11.25" hidden="1" customHeight="1">
      <c r="A25" s="1207"/>
      <c r="B25" s="1207"/>
      <c r="C25" s="1207"/>
      <c r="D25" s="1207"/>
      <c r="E25" s="1207"/>
      <c r="F25" s="1207"/>
      <c r="G25" s="1016"/>
      <c r="H25" s="1016"/>
      <c r="I25" s="1207"/>
      <c r="J25" s="1207"/>
      <c r="K25" s="967"/>
      <c r="L25" s="801"/>
      <c r="M25" s="647"/>
      <c r="N25" s="647"/>
      <c r="O25" s="764"/>
      <c r="P25" s="764"/>
      <c r="Q25" s="770" t="str">
        <f>R24 &amp; "-" &amp; T24</f>
        <v>01.01.2019-30.06.2019</v>
      </c>
      <c r="R25" s="1213"/>
      <c r="S25" s="1214"/>
      <c r="T25" s="1213"/>
      <c r="U25" s="1214"/>
      <c r="V25" s="764"/>
      <c r="W25" s="764"/>
      <c r="X25" s="770" t="str">
        <f>Y24 &amp; "-" &amp; AA24</f>
        <v>01.07.2019-31.12.2019</v>
      </c>
      <c r="Y25" s="1213"/>
      <c r="Z25" s="1214"/>
      <c r="AA25" s="1213"/>
      <c r="AB25" s="1214"/>
      <c r="AC25" s="764"/>
      <c r="AD25" s="764"/>
      <c r="AE25" s="770" t="str">
        <f>AF24 &amp; "-" &amp; AH24</f>
        <v>01.01.2020-30.06.2021</v>
      </c>
      <c r="AF25" s="1213"/>
      <c r="AG25" s="1214"/>
      <c r="AH25" s="1213"/>
      <c r="AI25" s="1214"/>
      <c r="AJ25" s="764"/>
      <c r="AK25" s="764"/>
      <c r="AL25" s="770" t="str">
        <f>AM24 &amp; "-" &amp; AO24</f>
        <v>01.07.2021-31.12.2021</v>
      </c>
      <c r="AM25" s="1213"/>
      <c r="AN25" s="1214"/>
      <c r="AO25" s="1213"/>
      <c r="AP25" s="1214"/>
      <c r="AQ25" s="764"/>
      <c r="AR25" s="764"/>
      <c r="AS25" s="770" t="str">
        <f>AT24 &amp; "-" &amp; AV24</f>
        <v>01.01.2022-30.06.2023</v>
      </c>
      <c r="AT25" s="1213"/>
      <c r="AU25" s="1214"/>
      <c r="AV25" s="1213"/>
      <c r="AW25" s="1214"/>
      <c r="AX25" s="764"/>
      <c r="AY25" s="764"/>
      <c r="AZ25" s="770" t="str">
        <f>BA24 &amp; "-" &amp; BC24</f>
        <v>01.07.2023-31.12.2023</v>
      </c>
      <c r="BA25" s="1213"/>
      <c r="BB25" s="1214"/>
      <c r="BC25" s="1213"/>
      <c r="BD25" s="1214"/>
      <c r="BE25" s="764"/>
      <c r="BF25" s="1225"/>
      <c r="BH25" s="830"/>
      <c r="BI25" s="830" t="str">
        <f t="shared" si="0"/>
        <v/>
      </c>
      <c r="BJ25" s="830"/>
      <c r="BK25" s="830"/>
      <c r="BL25" s="830"/>
      <c r="BR25" s="1009"/>
      <c r="BS25" s="1009"/>
    </row>
    <row r="26" spans="1:71" ht="194.25" customHeight="1">
      <c r="A26" s="1207"/>
      <c r="B26" s="1207"/>
      <c r="C26" s="1207"/>
      <c r="D26" s="1207"/>
      <c r="E26" s="1207"/>
      <c r="F26" s="1207"/>
      <c r="G26" s="1027"/>
      <c r="H26" s="1016"/>
      <c r="I26" s="1207"/>
      <c r="J26" s="1207"/>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763"/>
      <c r="BF26" s="1226"/>
      <c r="BH26" s="830"/>
      <c r="BI26" s="830" t="str">
        <f t="shared" si="0"/>
        <v>Добавить вид теплоносителя (параметры теплоносителя)</v>
      </c>
      <c r="BJ26" s="830"/>
      <c r="BK26" s="830"/>
      <c r="BL26" s="830"/>
      <c r="BR26" s="1009"/>
      <c r="BS26" s="1009"/>
    </row>
    <row r="27" spans="1:71" ht="15" customHeight="1">
      <c r="A27" s="1207"/>
      <c r="B27" s="1207"/>
      <c r="C27" s="1207"/>
      <c r="D27" s="1207"/>
      <c r="E27" s="1207"/>
      <c r="F27" s="1027"/>
      <c r="G27" s="1027"/>
      <c r="H27" s="1016"/>
      <c r="I27" s="1207"/>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1007"/>
      <c r="AE27" s="1007"/>
      <c r="AF27" s="1007"/>
      <c r="AG27" s="1007"/>
      <c r="AH27" s="1007"/>
      <c r="AI27" s="1006"/>
      <c r="AJ27" s="1007"/>
      <c r="AK27" s="1007"/>
      <c r="AL27" s="1007"/>
      <c r="AM27" s="1007"/>
      <c r="AN27" s="1007"/>
      <c r="AO27" s="1007"/>
      <c r="AP27" s="1006"/>
      <c r="AQ27" s="1007"/>
      <c r="AR27" s="1007"/>
      <c r="AS27" s="1007"/>
      <c r="AT27" s="1007"/>
      <c r="AU27" s="1007"/>
      <c r="AV27" s="1007"/>
      <c r="AW27" s="1006"/>
      <c r="AX27" s="1007"/>
      <c r="AY27" s="1007"/>
      <c r="AZ27" s="1007"/>
      <c r="BA27" s="1007"/>
      <c r="BB27" s="1007"/>
      <c r="BC27" s="1007"/>
      <c r="BD27" s="1006"/>
      <c r="BE27" s="1007"/>
      <c r="BF27" s="666"/>
      <c r="BH27" s="830"/>
      <c r="BI27" s="830" t="str">
        <f t="shared" si="0"/>
        <v>Добавить группу потребителей</v>
      </c>
      <c r="BJ27" s="830"/>
      <c r="BK27" s="830"/>
      <c r="BL27" s="830"/>
      <c r="BR27" s="1009"/>
      <c r="BS27" s="1009"/>
    </row>
    <row r="28" spans="1:71" ht="15" customHeight="1">
      <c r="A28" s="1207"/>
      <c r="B28" s="1207"/>
      <c r="C28" s="1207"/>
      <c r="D28" s="1207"/>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1007"/>
      <c r="AE28" s="1007"/>
      <c r="AF28" s="1007"/>
      <c r="AG28" s="1007"/>
      <c r="AH28" s="1007"/>
      <c r="AI28" s="1006"/>
      <c r="AJ28" s="1007"/>
      <c r="AK28" s="1007"/>
      <c r="AL28" s="1007"/>
      <c r="AM28" s="1007"/>
      <c r="AN28" s="1007"/>
      <c r="AO28" s="1007"/>
      <c r="AP28" s="1006"/>
      <c r="AQ28" s="1007"/>
      <c r="AR28" s="1007"/>
      <c r="AS28" s="1007"/>
      <c r="AT28" s="1007"/>
      <c r="AU28" s="1007"/>
      <c r="AV28" s="1007"/>
      <c r="AW28" s="1006"/>
      <c r="AX28" s="1007"/>
      <c r="AY28" s="1007"/>
      <c r="AZ28" s="1007"/>
      <c r="BA28" s="1007"/>
      <c r="BB28" s="1007"/>
      <c r="BC28" s="1007"/>
      <c r="BD28" s="1006"/>
      <c r="BE28" s="1007"/>
      <c r="BF28" s="666"/>
      <c r="BH28" s="830"/>
      <c r="BI28" s="830" t="str">
        <f t="shared" si="0"/>
        <v>Добавить схему подключения</v>
      </c>
      <c r="BJ28" s="830"/>
      <c r="BK28" s="830"/>
      <c r="BL28" s="830"/>
      <c r="BR28" s="1009"/>
      <c r="BS28" s="1009"/>
    </row>
    <row r="29" spans="1:71" ht="11.25">
      <c r="A29" s="991"/>
      <c r="B29" s="991"/>
      <c r="C29" s="991"/>
      <c r="D29" s="991"/>
      <c r="E29" s="991"/>
      <c r="F29" s="991"/>
      <c r="G29" s="991"/>
      <c r="H29" s="991"/>
      <c r="I29" s="991"/>
      <c r="J29" s="991"/>
      <c r="K29" s="991"/>
      <c r="BG29" s="991"/>
      <c r="BH29" s="991"/>
      <c r="BI29" s="991"/>
      <c r="BJ29" s="991"/>
      <c r="BK29" s="991"/>
      <c r="BL29" s="991"/>
      <c r="BM29" s="991"/>
      <c r="BN29" s="991"/>
      <c r="BO29" s="991"/>
      <c r="BP29" s="991"/>
      <c r="BQ29" s="991"/>
    </row>
    <row r="30" spans="1:71" ht="90" customHeight="1">
      <c r="L30" s="1">
        <v>1</v>
      </c>
      <c r="M30" s="1200" t="s">
        <v>633</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row>
  </sheetData>
  <sheetProtection password="FA9C" sheet="1" objects="1" scenarios="1" formatColumns="0" formatRows="0"/>
  <dataConsolidate/>
  <mergeCells count="99">
    <mergeCell ref="AY15:AZ15"/>
    <mergeCell ref="BA15:BC15"/>
    <mergeCell ref="BB16:BC16"/>
    <mergeCell ref="BB17:BC17"/>
    <mergeCell ref="BA24:BA25"/>
    <mergeCell ref="BB24:BB25"/>
    <mergeCell ref="BC24:BC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X15:AX16"/>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Z16:AA16"/>
    <mergeCell ref="Z17:AA17"/>
    <mergeCell ref="Y24:Y25"/>
    <mergeCell ref="Z24:Z25"/>
    <mergeCell ref="AA24:AA25"/>
    <mergeCell ref="BF24:BF26"/>
    <mergeCell ref="M30:BF30"/>
    <mergeCell ref="O21:BE21"/>
    <mergeCell ref="E22:E27"/>
    <mergeCell ref="I22:I27"/>
    <mergeCell ref="O22:BE22"/>
    <mergeCell ref="F23:F26"/>
    <mergeCell ref="J23:J26"/>
    <mergeCell ref="O23:BE23"/>
    <mergeCell ref="R24:R25"/>
    <mergeCell ref="S24:S25"/>
    <mergeCell ref="T24:T25"/>
    <mergeCell ref="AB24:AB25"/>
    <mergeCell ref="AF24:AF25"/>
    <mergeCell ref="AG24:AG25"/>
    <mergeCell ref="BD24:BD25"/>
    <mergeCell ref="AH24:AH25"/>
    <mergeCell ref="S17:T17"/>
    <mergeCell ref="A18:A28"/>
    <mergeCell ref="O18:BE18"/>
    <mergeCell ref="B19:B28"/>
    <mergeCell ref="O19:BE19"/>
    <mergeCell ref="C20:C28"/>
    <mergeCell ref="O20:BE20"/>
    <mergeCell ref="D21:D28"/>
    <mergeCell ref="U24:U25"/>
    <mergeCell ref="AG17:AH17"/>
    <mergeCell ref="AI24:AI25"/>
    <mergeCell ref="AN17:AO17"/>
    <mergeCell ref="AM24:AM25"/>
    <mergeCell ref="AN24:AN25"/>
    <mergeCell ref="AO24:AO25"/>
    <mergeCell ref="AP24:AP25"/>
    <mergeCell ref="O12:U12"/>
    <mergeCell ref="L13:BE13"/>
    <mergeCell ref="BF13:BF16"/>
    <mergeCell ref="L14:L16"/>
    <mergeCell ref="M14:M16"/>
    <mergeCell ref="O14:T14"/>
    <mergeCell ref="U14:U16"/>
    <mergeCell ref="BE14:BE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 ref="V12:AB12"/>
    <mergeCell ref="Y15:AA15"/>
  </mergeCells>
  <dataValidations count="11">
    <dataValidation allowBlank="1" sqref="WXC983062:WXN983068 KQ65558:LB65564 UM65558:UX65564 AEI65558:AET65564 AOE65558:AOP65564 AYA65558:AYL65564 BHW65558:BIH65564 BRS65558:BSD65564 CBO65558:CBZ65564 CLK65558:CLV65564 CVG65558:CVR65564 DFC65558:DFN65564 DOY65558:DPJ65564 DYU65558:DZF65564 EIQ65558:EJB65564 ESM65558:ESX65564 FCI65558:FCT65564 FME65558:FMP65564 FWA65558:FWL65564 GFW65558:GGH65564 GPS65558:GQD65564 GZO65558:GZZ65564 HJK65558:HJV65564 HTG65558:HTR65564 IDC65558:IDN65564 IMY65558:INJ65564 IWU65558:IXF65564 JGQ65558:JHB65564 JQM65558:JQX65564 KAI65558:KAT65564 KKE65558:KKP65564 KUA65558:KUL65564 LDW65558:LEH65564 LNS65558:LOD65564 LXO65558:LXZ65564 MHK65558:MHV65564 MRG65558:MRR65564 NBC65558:NBN65564 NKY65558:NLJ65564 NUU65558:NVF65564 OEQ65558:OFB65564 OOM65558:OOX65564 OYI65558:OYT65564 PIE65558:PIP65564 PSA65558:PSL65564 QBW65558:QCH65564 QLS65558:QMD65564 QVO65558:QVZ65564 RFK65558:RFV65564 RPG65558:RPR65564 RZC65558:RZN65564 SIY65558:SJJ65564 SSU65558:STF65564 TCQ65558:TDB65564 TMM65558:TMX65564 TWI65558:TWT65564 UGE65558:UGP65564 UQA65558:UQL65564 UZW65558:VAH65564 VJS65558:VKD65564 VTO65558:VTZ65564 WDK65558:WDV65564 WNG65558:WNR65564 WXC65558:WXN65564 KQ131094:LB131100 UM131094:UX131100 AEI131094:AET131100 AOE131094:AOP131100 AYA131094:AYL131100 BHW131094:BIH131100 BRS131094:BSD131100 CBO131094:CBZ131100 CLK131094:CLV131100 CVG131094:CVR131100 DFC131094:DFN131100 DOY131094:DPJ131100 DYU131094:DZF131100 EIQ131094:EJB131100 ESM131094:ESX131100 FCI131094:FCT131100 FME131094:FMP131100 FWA131094:FWL131100 GFW131094:GGH131100 GPS131094:GQD131100 GZO131094:GZZ131100 HJK131094:HJV131100 HTG131094:HTR131100 IDC131094:IDN131100 IMY131094:INJ131100 IWU131094:IXF131100 JGQ131094:JHB131100 JQM131094:JQX131100 KAI131094:KAT131100 KKE131094:KKP131100 KUA131094:KUL131100 LDW131094:LEH131100 LNS131094:LOD131100 LXO131094:LXZ131100 MHK131094:MHV131100 MRG131094:MRR131100 NBC131094:NBN131100 NKY131094:NLJ131100 NUU131094:NVF131100 OEQ131094:OFB131100 OOM131094:OOX131100 OYI131094:OYT131100 PIE131094:PIP131100 PSA131094:PSL131100 QBW131094:QCH131100 QLS131094:QMD131100 QVO131094:QVZ131100 RFK131094:RFV131100 RPG131094:RPR131100 RZC131094:RZN131100 SIY131094:SJJ131100 SSU131094:STF131100 TCQ131094:TDB131100 TMM131094:TMX131100 TWI131094:TWT131100 UGE131094:UGP131100 UQA131094:UQL131100 UZW131094:VAH131100 VJS131094:VKD131100 VTO131094:VTZ131100 WDK131094:WDV131100 WNG131094:WNR131100 WXC131094:WXN131100 KQ196630:LB196636 UM196630:UX196636 AEI196630:AET196636 AOE196630:AOP196636 AYA196630:AYL196636 BHW196630:BIH196636 BRS196630:BSD196636 CBO196630:CBZ196636 CLK196630:CLV196636 CVG196630:CVR196636 DFC196630:DFN196636 DOY196630:DPJ196636 DYU196630:DZF196636 EIQ196630:EJB196636 ESM196630:ESX196636 FCI196630:FCT196636 FME196630:FMP196636 FWA196630:FWL196636 GFW196630:GGH196636 GPS196630:GQD196636 GZO196630:GZZ196636 HJK196630:HJV196636 HTG196630:HTR196636 IDC196630:IDN196636 IMY196630:INJ196636 IWU196630:IXF196636 JGQ196630:JHB196636 JQM196630:JQX196636 KAI196630:KAT196636 KKE196630:KKP196636 KUA196630:KUL196636 LDW196630:LEH196636 LNS196630:LOD196636 LXO196630:LXZ196636 MHK196630:MHV196636 MRG196630:MRR196636 NBC196630:NBN196636 NKY196630:NLJ196636 NUU196630:NVF196636 OEQ196630:OFB196636 OOM196630:OOX196636 OYI196630:OYT196636 PIE196630:PIP196636 PSA196630:PSL196636 QBW196630:QCH196636 QLS196630:QMD196636 QVO196630:QVZ196636 RFK196630:RFV196636 RPG196630:RPR196636 RZC196630:RZN196636 SIY196630:SJJ196636 SSU196630:STF196636 TCQ196630:TDB196636 TMM196630:TMX196636 TWI196630:TWT196636 UGE196630:UGP196636 UQA196630:UQL196636 UZW196630:VAH196636 VJS196630:VKD196636 VTO196630:VTZ196636 WDK196630:WDV196636 WNG196630:WNR196636 WXC196630:WXN196636 KQ262166:LB262172 UM262166:UX262172 AEI262166:AET262172 AOE262166:AOP262172 AYA262166:AYL262172 BHW262166:BIH262172 BRS262166:BSD262172 CBO262166:CBZ262172 CLK262166:CLV262172 CVG262166:CVR262172 DFC262166:DFN262172 DOY262166:DPJ262172 DYU262166:DZF262172 EIQ262166:EJB262172 ESM262166:ESX262172 FCI262166:FCT262172 FME262166:FMP262172 FWA262166:FWL262172 GFW262166:GGH262172 GPS262166:GQD262172 GZO262166:GZZ262172 HJK262166:HJV262172 HTG262166:HTR262172 IDC262166:IDN262172 IMY262166:INJ262172 IWU262166:IXF262172 JGQ262166:JHB262172 JQM262166:JQX262172 KAI262166:KAT262172 KKE262166:KKP262172 KUA262166:KUL262172 LDW262166:LEH262172 LNS262166:LOD262172 LXO262166:LXZ262172 MHK262166:MHV262172 MRG262166:MRR262172 NBC262166:NBN262172 NKY262166:NLJ262172 NUU262166:NVF262172 OEQ262166:OFB262172 OOM262166:OOX262172 OYI262166:OYT262172 PIE262166:PIP262172 PSA262166:PSL262172 QBW262166:QCH262172 QLS262166:QMD262172 QVO262166:QVZ262172 RFK262166:RFV262172 RPG262166:RPR262172 RZC262166:RZN262172 SIY262166:SJJ262172 SSU262166:STF262172 TCQ262166:TDB262172 TMM262166:TMX262172 TWI262166:TWT262172 UGE262166:UGP262172 UQA262166:UQL262172 UZW262166:VAH262172 VJS262166:VKD262172 VTO262166:VTZ262172 WDK262166:WDV262172 WNG262166:WNR262172 WXC262166:WXN262172 KQ327702:LB327708 UM327702:UX327708 AEI327702:AET327708 AOE327702:AOP327708 AYA327702:AYL327708 BHW327702:BIH327708 BRS327702:BSD327708 CBO327702:CBZ327708 CLK327702:CLV327708 CVG327702:CVR327708 DFC327702:DFN327708 DOY327702:DPJ327708 DYU327702:DZF327708 EIQ327702:EJB327708 ESM327702:ESX327708 FCI327702:FCT327708 FME327702:FMP327708 FWA327702:FWL327708 GFW327702:GGH327708 GPS327702:GQD327708 GZO327702:GZZ327708 HJK327702:HJV327708 HTG327702:HTR327708 IDC327702:IDN327708 IMY327702:INJ327708 IWU327702:IXF327708 JGQ327702:JHB327708 JQM327702:JQX327708 KAI327702:KAT327708 KKE327702:KKP327708 KUA327702:KUL327708 LDW327702:LEH327708 LNS327702:LOD327708 LXO327702:LXZ327708 MHK327702:MHV327708 MRG327702:MRR327708 NBC327702:NBN327708 NKY327702:NLJ327708 NUU327702:NVF327708 OEQ327702:OFB327708 OOM327702:OOX327708 OYI327702:OYT327708 PIE327702:PIP327708 PSA327702:PSL327708 QBW327702:QCH327708 QLS327702:QMD327708 QVO327702:QVZ327708 RFK327702:RFV327708 RPG327702:RPR327708 RZC327702:RZN327708 SIY327702:SJJ327708 SSU327702:STF327708 TCQ327702:TDB327708 TMM327702:TMX327708 TWI327702:TWT327708 UGE327702:UGP327708 UQA327702:UQL327708 UZW327702:VAH327708 VJS327702:VKD327708 VTO327702:VTZ327708 WDK327702:WDV327708 WNG327702:WNR327708 WXC327702:WXN327708 KQ393238:LB393244 UM393238:UX393244 AEI393238:AET393244 AOE393238:AOP393244 AYA393238:AYL393244 BHW393238:BIH393244 BRS393238:BSD393244 CBO393238:CBZ393244 CLK393238:CLV393244 CVG393238:CVR393244 DFC393238:DFN393244 DOY393238:DPJ393244 DYU393238:DZF393244 EIQ393238:EJB393244 ESM393238:ESX393244 FCI393238:FCT393244 FME393238:FMP393244 FWA393238:FWL393244 GFW393238:GGH393244 GPS393238:GQD393244 GZO393238:GZZ393244 HJK393238:HJV393244 HTG393238:HTR393244 IDC393238:IDN393244 IMY393238:INJ393244 IWU393238:IXF393244 JGQ393238:JHB393244 JQM393238:JQX393244 KAI393238:KAT393244 KKE393238:KKP393244 KUA393238:KUL393244 LDW393238:LEH393244 LNS393238:LOD393244 LXO393238:LXZ393244 MHK393238:MHV393244 MRG393238:MRR393244 NBC393238:NBN393244 NKY393238:NLJ393244 NUU393238:NVF393244 OEQ393238:OFB393244 OOM393238:OOX393244 OYI393238:OYT393244 PIE393238:PIP393244 PSA393238:PSL393244 QBW393238:QCH393244 QLS393238:QMD393244 QVO393238:QVZ393244 RFK393238:RFV393244 RPG393238:RPR393244 RZC393238:RZN393244 SIY393238:SJJ393244 SSU393238:STF393244 TCQ393238:TDB393244 TMM393238:TMX393244 TWI393238:TWT393244 UGE393238:UGP393244 UQA393238:UQL393244 UZW393238:VAH393244 VJS393238:VKD393244 VTO393238:VTZ393244 WDK393238:WDV393244 WNG393238:WNR393244 WXC393238:WXN393244 KQ458774:LB458780 UM458774:UX458780 AEI458774:AET458780 AOE458774:AOP458780 AYA458774:AYL458780 BHW458774:BIH458780 BRS458774:BSD458780 CBO458774:CBZ458780 CLK458774:CLV458780 CVG458774:CVR458780 DFC458774:DFN458780 DOY458774:DPJ458780 DYU458774:DZF458780 EIQ458774:EJB458780 ESM458774:ESX458780 FCI458774:FCT458780 FME458774:FMP458780 FWA458774:FWL458780 GFW458774:GGH458780 GPS458774:GQD458780 GZO458774:GZZ458780 HJK458774:HJV458780 HTG458774:HTR458780 IDC458774:IDN458780 IMY458774:INJ458780 IWU458774:IXF458780 JGQ458774:JHB458780 JQM458774:JQX458780 KAI458774:KAT458780 KKE458774:KKP458780 KUA458774:KUL458780 LDW458774:LEH458780 LNS458774:LOD458780 LXO458774:LXZ458780 MHK458774:MHV458780 MRG458774:MRR458780 NBC458774:NBN458780 NKY458774:NLJ458780 NUU458774:NVF458780 OEQ458774:OFB458780 OOM458774:OOX458780 OYI458774:OYT458780 PIE458774:PIP458780 PSA458774:PSL458780 QBW458774:QCH458780 QLS458774:QMD458780 QVO458774:QVZ458780 RFK458774:RFV458780 RPG458774:RPR458780 RZC458774:RZN458780 SIY458774:SJJ458780 SSU458774:STF458780 TCQ458774:TDB458780 TMM458774:TMX458780 TWI458774:TWT458780 UGE458774:UGP458780 UQA458774:UQL458780 UZW458774:VAH458780 VJS458774:VKD458780 VTO458774:VTZ458780 WDK458774:WDV458780 WNG458774:WNR458780 WXC458774:WXN458780 KQ524310:LB524316 UM524310:UX524316 AEI524310:AET524316 AOE524310:AOP524316 AYA524310:AYL524316 BHW524310:BIH524316 BRS524310:BSD524316 CBO524310:CBZ524316 CLK524310:CLV524316 CVG524310:CVR524316 DFC524310:DFN524316 DOY524310:DPJ524316 DYU524310:DZF524316 EIQ524310:EJB524316 ESM524310:ESX524316 FCI524310:FCT524316 FME524310:FMP524316 FWA524310:FWL524316 GFW524310:GGH524316 GPS524310:GQD524316 GZO524310:GZZ524316 HJK524310:HJV524316 HTG524310:HTR524316 IDC524310:IDN524316 IMY524310:INJ524316 IWU524310:IXF524316 JGQ524310:JHB524316 JQM524310:JQX524316 KAI524310:KAT524316 KKE524310:KKP524316 KUA524310:KUL524316 LDW524310:LEH524316 LNS524310:LOD524316 LXO524310:LXZ524316 MHK524310:MHV524316 MRG524310:MRR524316 NBC524310:NBN524316 NKY524310:NLJ524316 NUU524310:NVF524316 OEQ524310:OFB524316 OOM524310:OOX524316 OYI524310:OYT524316 PIE524310:PIP524316 PSA524310:PSL524316 QBW524310:QCH524316 QLS524310:QMD524316 QVO524310:QVZ524316 RFK524310:RFV524316 RPG524310:RPR524316 RZC524310:RZN524316 SIY524310:SJJ524316 SSU524310:STF524316 TCQ524310:TDB524316 TMM524310:TMX524316 TWI524310:TWT524316 UGE524310:UGP524316 UQA524310:UQL524316 UZW524310:VAH524316 VJS524310:VKD524316 VTO524310:VTZ524316 WDK524310:WDV524316 WNG524310:WNR524316 WXC524310:WXN524316 KQ589846:LB589852 UM589846:UX589852 AEI589846:AET589852 AOE589846:AOP589852 AYA589846:AYL589852 BHW589846:BIH589852 BRS589846:BSD589852 CBO589846:CBZ589852 CLK589846:CLV589852 CVG589846:CVR589852 DFC589846:DFN589852 DOY589846:DPJ589852 DYU589846:DZF589852 EIQ589846:EJB589852 ESM589846:ESX589852 FCI589846:FCT589852 FME589846:FMP589852 FWA589846:FWL589852 GFW589846:GGH589852 GPS589846:GQD589852 GZO589846:GZZ589852 HJK589846:HJV589852 HTG589846:HTR589852 IDC589846:IDN589852 IMY589846:INJ589852 IWU589846:IXF589852 JGQ589846:JHB589852 JQM589846:JQX589852 KAI589846:KAT589852 KKE589846:KKP589852 KUA589846:KUL589852 LDW589846:LEH589852 LNS589846:LOD589852 LXO589846:LXZ589852 MHK589846:MHV589852 MRG589846:MRR589852 NBC589846:NBN589852 NKY589846:NLJ589852 NUU589846:NVF589852 OEQ589846:OFB589852 OOM589846:OOX589852 OYI589846:OYT589852 PIE589846:PIP589852 PSA589846:PSL589852 QBW589846:QCH589852 QLS589846:QMD589852 QVO589846:QVZ589852 RFK589846:RFV589852 RPG589846:RPR589852 RZC589846:RZN589852 SIY589846:SJJ589852 SSU589846:STF589852 TCQ589846:TDB589852 TMM589846:TMX589852 TWI589846:TWT589852 UGE589846:UGP589852 UQA589846:UQL589852 UZW589846:VAH589852 VJS589846:VKD589852 VTO589846:VTZ589852 WDK589846:WDV589852 WNG589846:WNR589852 WXC589846:WXN589852 KQ655382:LB655388 UM655382:UX655388 AEI655382:AET655388 AOE655382:AOP655388 AYA655382:AYL655388 BHW655382:BIH655388 BRS655382:BSD655388 CBO655382:CBZ655388 CLK655382:CLV655388 CVG655382:CVR655388 DFC655382:DFN655388 DOY655382:DPJ655388 DYU655382:DZF655388 EIQ655382:EJB655388 ESM655382:ESX655388 FCI655382:FCT655388 FME655382:FMP655388 FWA655382:FWL655388 GFW655382:GGH655388 GPS655382:GQD655388 GZO655382:GZZ655388 HJK655382:HJV655388 HTG655382:HTR655388 IDC655382:IDN655388 IMY655382:INJ655388 IWU655382:IXF655388 JGQ655382:JHB655388 JQM655382:JQX655388 KAI655382:KAT655388 KKE655382:KKP655388 KUA655382:KUL655388 LDW655382:LEH655388 LNS655382:LOD655388 LXO655382:LXZ655388 MHK655382:MHV655388 MRG655382:MRR655388 NBC655382:NBN655388 NKY655382:NLJ655388 NUU655382:NVF655388 OEQ655382:OFB655388 OOM655382:OOX655388 OYI655382:OYT655388 PIE655382:PIP655388 PSA655382:PSL655388 QBW655382:QCH655388 QLS655382:QMD655388 QVO655382:QVZ655388 RFK655382:RFV655388 RPG655382:RPR655388 RZC655382:RZN655388 SIY655382:SJJ655388 SSU655382:STF655388 TCQ655382:TDB655388 TMM655382:TMX655388 TWI655382:TWT655388 UGE655382:UGP655388 UQA655382:UQL655388 UZW655382:VAH655388 VJS655382:VKD655388 VTO655382:VTZ655388 WDK655382:WDV655388 WNG655382:WNR655388 WXC655382:WXN655388 KQ720918:LB720924 UM720918:UX720924 AEI720918:AET720924 AOE720918:AOP720924 AYA720918:AYL720924 BHW720918:BIH720924 BRS720918:BSD720924 CBO720918:CBZ720924 CLK720918:CLV720924 CVG720918:CVR720924 DFC720918:DFN720924 DOY720918:DPJ720924 DYU720918:DZF720924 EIQ720918:EJB720924 ESM720918:ESX720924 FCI720918:FCT720924 FME720918:FMP720924 FWA720918:FWL720924 GFW720918:GGH720924 GPS720918:GQD720924 GZO720918:GZZ720924 HJK720918:HJV720924 HTG720918:HTR720924 IDC720918:IDN720924 IMY720918:INJ720924 IWU720918:IXF720924 JGQ720918:JHB720924 JQM720918:JQX720924 KAI720918:KAT720924 KKE720918:KKP720924 KUA720918:KUL720924 LDW720918:LEH720924 LNS720918:LOD720924 LXO720918:LXZ720924 MHK720918:MHV720924 MRG720918:MRR720924 NBC720918:NBN720924 NKY720918:NLJ720924 NUU720918:NVF720924 OEQ720918:OFB720924 OOM720918:OOX720924 OYI720918:OYT720924 PIE720918:PIP720924 PSA720918:PSL720924 QBW720918:QCH720924 QLS720918:QMD720924 QVO720918:QVZ720924 RFK720918:RFV720924 RPG720918:RPR720924 RZC720918:RZN720924 SIY720918:SJJ720924 SSU720918:STF720924 TCQ720918:TDB720924 TMM720918:TMX720924 TWI720918:TWT720924 UGE720918:UGP720924 UQA720918:UQL720924 UZW720918:VAH720924 VJS720918:VKD720924 VTO720918:VTZ720924 WDK720918:WDV720924 WNG720918:WNR720924 WXC720918:WXN720924 KQ786454:LB786460 UM786454:UX786460 AEI786454:AET786460 AOE786454:AOP786460 AYA786454:AYL786460 BHW786454:BIH786460 BRS786454:BSD786460 CBO786454:CBZ786460 CLK786454:CLV786460 CVG786454:CVR786460 DFC786454:DFN786460 DOY786454:DPJ786460 DYU786454:DZF786460 EIQ786454:EJB786460 ESM786454:ESX786460 FCI786454:FCT786460 FME786454:FMP786460 FWA786454:FWL786460 GFW786454:GGH786460 GPS786454:GQD786460 GZO786454:GZZ786460 HJK786454:HJV786460 HTG786454:HTR786460 IDC786454:IDN786460 IMY786454:INJ786460 IWU786454:IXF786460 JGQ786454:JHB786460 JQM786454:JQX786460 KAI786454:KAT786460 KKE786454:KKP786460 KUA786454:KUL786460 LDW786454:LEH786460 LNS786454:LOD786460 LXO786454:LXZ786460 MHK786454:MHV786460 MRG786454:MRR786460 NBC786454:NBN786460 NKY786454:NLJ786460 NUU786454:NVF786460 OEQ786454:OFB786460 OOM786454:OOX786460 OYI786454:OYT786460 PIE786454:PIP786460 PSA786454:PSL786460 QBW786454:QCH786460 QLS786454:QMD786460 QVO786454:QVZ786460 RFK786454:RFV786460 RPG786454:RPR786460 RZC786454:RZN786460 SIY786454:SJJ786460 SSU786454:STF786460 TCQ786454:TDB786460 TMM786454:TMX786460 TWI786454:TWT786460 UGE786454:UGP786460 UQA786454:UQL786460 UZW786454:VAH786460 VJS786454:VKD786460 VTO786454:VTZ786460 WDK786454:WDV786460 WNG786454:WNR786460 WXC786454:WXN786460 KQ851990:LB851996 UM851990:UX851996 AEI851990:AET851996 AOE851990:AOP851996 AYA851990:AYL851996 BHW851990:BIH851996 BRS851990:BSD851996 CBO851990:CBZ851996 CLK851990:CLV851996 CVG851990:CVR851996 DFC851990:DFN851996 DOY851990:DPJ851996 DYU851990:DZF851996 EIQ851990:EJB851996 ESM851990:ESX851996 FCI851990:FCT851996 FME851990:FMP851996 FWA851990:FWL851996 GFW851990:GGH851996 GPS851990:GQD851996 GZO851990:GZZ851996 HJK851990:HJV851996 HTG851990:HTR851996 IDC851990:IDN851996 IMY851990:INJ851996 IWU851990:IXF851996 JGQ851990:JHB851996 JQM851990:JQX851996 KAI851990:KAT851996 KKE851990:KKP851996 KUA851990:KUL851996 LDW851990:LEH851996 LNS851990:LOD851996 LXO851990:LXZ851996 MHK851990:MHV851996 MRG851990:MRR851996 NBC851990:NBN851996 NKY851990:NLJ851996 NUU851990:NVF851996 OEQ851990:OFB851996 OOM851990:OOX851996 OYI851990:OYT851996 PIE851990:PIP851996 PSA851990:PSL851996 QBW851990:QCH851996 QLS851990:QMD851996 QVO851990:QVZ851996 RFK851990:RFV851996 RPG851990:RPR851996 RZC851990:RZN851996 SIY851990:SJJ851996 SSU851990:STF851996 TCQ851990:TDB851996 TMM851990:TMX851996 TWI851990:TWT851996 UGE851990:UGP851996 UQA851990:UQL851996 UZW851990:VAH851996 VJS851990:VKD851996 VTO851990:VTZ851996 WDK851990:WDV851996 WNG851990:WNR851996 WXC851990:WXN851996 KQ917526:LB917532 UM917526:UX917532 AEI917526:AET917532 AOE917526:AOP917532 AYA917526:AYL917532 BHW917526:BIH917532 BRS917526:BSD917532 CBO917526:CBZ917532 CLK917526:CLV917532 CVG917526:CVR917532 DFC917526:DFN917532 DOY917526:DPJ917532 DYU917526:DZF917532 EIQ917526:EJB917532 ESM917526:ESX917532 FCI917526:FCT917532 FME917526:FMP917532 FWA917526:FWL917532 GFW917526:GGH917532 GPS917526:GQD917532 GZO917526:GZZ917532 HJK917526:HJV917532 HTG917526:HTR917532 IDC917526:IDN917532 IMY917526:INJ917532 IWU917526:IXF917532 JGQ917526:JHB917532 JQM917526:JQX917532 KAI917526:KAT917532 KKE917526:KKP917532 KUA917526:KUL917532 LDW917526:LEH917532 LNS917526:LOD917532 LXO917526:LXZ917532 MHK917526:MHV917532 MRG917526:MRR917532 NBC917526:NBN917532 NKY917526:NLJ917532 NUU917526:NVF917532 OEQ917526:OFB917532 OOM917526:OOX917532 OYI917526:OYT917532 PIE917526:PIP917532 PSA917526:PSL917532 QBW917526:QCH917532 QLS917526:QMD917532 QVO917526:QVZ917532 RFK917526:RFV917532 RPG917526:RPR917532 RZC917526:RZN917532 SIY917526:SJJ917532 SSU917526:STF917532 TCQ917526:TDB917532 TMM917526:TMX917532 TWI917526:TWT917532 UGE917526:UGP917532 UQA917526:UQL917532 UZW917526:VAH917532 VJS917526:VKD917532 VTO917526:VTZ917532 WDK917526:WDV917532 WNG917526:WNR917532 WXC917526:WXN917532 KQ983062:LB983068 UM983062:UX983068 AEI983062:AET983068 AOE983062:AOP983068 AYA983062:AYL983068 BHW983062:BIH983068 BRS983062:BSD983068 CBO983062:CBZ983068 CLK983062:CLV983068 CVG983062:CVR983068 DFC983062:DFN983068 DOY983062:DPJ983068 DYU983062:DZF983068 EIQ983062:EJB983068 ESM983062:ESX983068 FCI983062:FCT983068 FME983062:FMP983068 FWA983062:FWL983068 GFW983062:GGH983068 GPS983062:GQD983068 GZO983062:GZZ983068 HJK983062:HJV983068 HTG983062:HTR983068 IDC983062:IDN983068 IMY983062:INJ983068 IWU983062:IXF983068 JGQ983062:JHB983068 JQM983062:JQX983068 KAI983062:KAT983068 KKE983062:KKP983068 KUA983062:KUL983068 LDW983062:LEH983068 LNS983062:LOD983068 LXO983062:LXZ983068 MHK983062:MHV983068 MRG983062:MRR983068 NBC983062:NBN983068 NKY983062:NLJ983068 NUU983062:NVF983068 OEQ983062:OFB983068 OOM983062:OOX983068 OYI983062:OYT983068 PIE983062:PIP983068 PSA983062:PSL983068 QBW983062:QCH983068 QLS983062:QMD983068 QVO983062:QVZ983068 RFK983062:RFV983068 RPG983062:RPR983068 RZC983062:RZN983068 SIY983062:SJJ983068 SSU983062:STF983068 TCQ983062:TDB983068 TMM983062:TMX983068 TWI983062:TWT983068 UGE983062:UGP983068 UQA983062:UQL983068 UZW983062:VAH983068 VJS983062:VKD983068 VTO983062:VTZ983068 WDK983062:WDV983068 WNG983062:WNR983068 BE27:BF28 AOE26:AOP28 AYA26:AYL28 BHW26:BIH28 BRS26:BSD28 CBO26:CBZ28 CLK26:CLV28 CVG26:CVR28 DFC26:DFN28 DOY26:DPJ28 DYU26:DZF28 EIQ26:EJB28 ESM26:ESX28 FCI26:FCT28 FME26:FMP28 FWA26:FWL28 GFW26:GGH28 GPS26:GQD28 GZO26:GZZ28 HJK26:HJV28 HTG26:HTR28 IDC26:IDN28 IMY26:INJ28 IWU26:IXF28 JGQ26:JHB28 JQM26:JQX28 KAI26:KAT28 KKE26:KKP28 KUA26:KUL28 LDW26:LEH28 LNS26:LOD28 LXO26:LXZ28 MHK26:MHV28 MRG26:MRR28 NBC26:NBN28 NKY26:NLJ28 NUU26:NVF28 OEQ26:OFB28 OOM26:OOX28 OYI26:OYT28 PIE26:PIP28 PSA26:PSL28 QBW26:QCH28 QLS26:QMD28 QVO26:QVZ28 RFK26:RFV28 RPG26:RPR28 RZC26:RZN28 SIY26:SJJ28 SSU26:STF28 TCQ26:TDB28 TMM26:TMX28 TWI26:TWT28 UGE26:UGP28 UQA26:UQL28 UZW26:VAH28 VJS26:VKD28 VTO26:VTZ28 WDK26:WDV28 WNG26:WNR28 WXC26:WXN28 KQ26:LB28 UM26:UX28 AEI26:AET28 BE26 L26:BD28 L65558:BF65564 L983062:BF983068 L917526:BF917532 L851990:BF851996 L786454:BF786460 L720918:BF720924 L655382:BF655388 L589846:BF589852 L524310:BF524316 L458774:BF458780 L393238:BF393244 L327702:BF327708 L262166:BF262172 L196630:BF196636 L131094:BF131100"/>
    <dataValidation allowBlank="1" promptTitle="checkPeriodRange" sqref="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WXH25 WNL25 WDP25 VTT25 VJX25 VAB25 UQF25 UGJ25 TWN25 TMR25 TCV25 SSZ25 SJD25 RZH25 RPL25 RFP25 QVT25 QLX25 QCB25 PSF25 PIJ25 OYN25 OOR25 OEV25 NUZ25 NLD25 NBH25 MRL25 MHP25 LXT25 LNX25 LEB25 KUF25 KKJ25 KAN25 JQR25 JGV25 IWZ25 IND25 IDH25 HTL25 HJP25 GZT25 GPX25 GGB25 FWF25 FMJ25 FCN25 ESR25 EIV25 DYZ25 DPD25 DFH25 CVL25 CLP25 CBT25 BRX25 BIB25 AYF25 AOJ25 AEN25 UR25 KV25 Q25 X65557 X131093 X196629 X262165 X327701 X393237 X458773 X524309 X589845 X655381 X720917 X786453 X851989 X917525 X983061 X25 AE65557 AE131093 AE196629 AE262165 AE327701 AE393237 AE458773 AE524309 AE589845 AE655381 AE720917 AE786453 AE851989 AE917525 AE983061 AE25 AL65557 AL131093 AL196629 AL262165 AL327701 AL393237 AL458773 AL524309 AL589845 AL655381 AL720917 AL786453 AL851989 AL917525 AL983061 AL25 AS65557 AS131093 AS196629 AS262165 AS327701 AS393237 AS458773 AS524309 AS589845 AS655381 AS720917 AS786453 AS851989 AS917525 AS983061 AS25 AZ65557 AZ131093 AZ196629 AZ262165 AZ327701 AZ393237 AZ458773 AZ524309 AZ589845 AZ655381 AZ720917 AZ786453 AZ851989 AZ917525 AZ983061 AZ25"/>
    <dataValidation allowBlank="1" showInputMessage="1" showErrorMessage="1" prompt="Для выбора выполните двойной щелчок левой клавиши мыши по соответствующей ячейке." sqref="S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S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S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S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S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S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S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S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S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S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S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S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S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S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S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U524308 U589844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U655380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U720916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U786452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U851988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U917524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U983060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U65556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U131092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U196628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U262164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U327700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WXL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U393236 U24 S24 WXL24 KX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Z24 UT24 UV24 AER24 AON24 AYJ24 BIF24 BSB24 CBX24 CLT24 CVP24 DFL24 DPH24 DZD24 EIZ24 ESV24 FCR24 FMN24 FWJ24 GGF24 GQB24 GZX24 HJT24 HTP24 IDL24 INH24 IXD24 JGZ24 JQV24 KAR24 KKN24 KUJ24 LEF24 LOB24 LXX24 MHT24 MRP24 NBL24 NLH24 NVD24 OEZ24 OOV24 OYR24 PIN24 PSJ24 QCF24 QMB24 QVX24 RFT24 RPP24 RZL24 SJH24 STD24 TCZ24 TMV24 TWR24 UGN24 UQJ24 VAF24 VKB24 VTX24 WDT24 WNP24 U458772 Z65556 Z131092 Z196628 Z262164 Z327700 Z393236 Z458772 Z524308 Z589844 Z655380 Z720916 Z786452 Z851988 Z917524 Z983060 AB589844 AB655380 AB720916 AB786452 AB851988 AB917524 AB983060 AB65556 AB131092 AB196628 AB262164 AB327700 AB393236 AB458772 AB24 Z24 AB524308 AG65556 AG131092 AG196628 AG262164 AG327700 AG393236 AG458772 AG524308 AG589844 AG655380 AG720916 AG786452 AG851988 AG917524 AG983060 AI589844 AI655380 AI720916 AI786452 AI851988 AI917524 AI983060 AI65556 AI131092 AI196628 AI262164 AI327700 AI393236 AI458772 AI24 AG24 AI524308 AN65556 AN131092 AN196628 AN262164 AN327700 AN393236 AN458772 AN524308 AN589844 AN655380 AN720916 AN786452 AN851988 AN917524 AN983060 AP589844 AP655380 AP720916 AP786452 AP851988 AP917524 AP983060 AP65556 AP131092 AP196628 AP262164 AP327700 AP393236 AP458772 AP24 AN24 AP524308 AU65556 AU131092 AU196628 AU262164 AU327700 AU393236 AU458772 AU524308 AU589844 AU655380 AU720916 AU786452 AU851988 AU917524 AU983060 AW589844 AW655380 AW720916 AW786452 AW851988 AW917524 AW983060 AW65556 AW131092 AW196628 AW262164 AW327700 AW393236 AW458772 AW24 AU24 AW524308 BB65556 BB131092 BB196628 BB262164 BB327700 BB393236 BB458772 BB524308 BB589844 BB655380 BB720916 BB786452 BB851988 BB917524 BB983060 BD524308 BD589844 BD655380 BD720916 BD786452 BD851988 BD917524 BD983060 BD65556 BD131092 BD196628 BD262164 BD327700 BD393236 BD458772 BD24 BB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R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R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R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R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R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R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R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R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R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R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R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R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R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R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WXK983060 T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T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T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T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T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T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T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T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T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T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T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T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T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T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T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NO24 R24 KW24 US24 AEO24 AOK24 AYG24 BIC24 BRY24 CBU24 CLQ24 CVM24 DFI24 DPE24 DZA24 EIW24 ESS24 FCO24 FMK24 FWG24 GGC24 GPY24 GZU24 HJQ24 HTM24 IDI24 INE24 IXA24 JGW24 JQS24 KAO24 KKK24 KUG24 LEC24 LNY24 LXU24 MHQ24 MRM24 NBI24 NLE24 NVA24 OEW24 OOS24 OYO24 PIK24 PSG24 QCC24 QLY24 QVU24 RFQ24 RPM24 RZI24 SJE24 STA24 TCW24 TMS24 TWO24 UGK24 UQG24 VAC24 VJY24 VTU24 WDQ24 WNM24 WXI24 WXK24 KY24 UU24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dataValidation type="list" allowBlank="1" showInputMessage="1" showErrorMessage="1" errorTitle="Ошибка" error="Выберите значение из списка" sqref="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NH24 WXD24 M24 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formula1>kind_of_heat_transfer</formula1>
    </dataValidation>
    <dataValidation type="list" allowBlank="1" showInputMessage="1" errorTitle="Ошибка" error="Выберите значение из списка" prompt="Выберите значение из списка" sqref="KT65555:LA65555 UP65555:UW65555 AEL65555:AES65555 AOH65555:AOO65555 AYD65555:AYK65555 BHZ65555:BIG65555 BRV65555:BSC65555 CBR65555:CBY65555 CLN65555:CLU65555 CVJ65555:CVQ65555 DFF65555:DFM65555 DPB65555:DPI65555 DYX65555:DZE65555 EIT65555:EJA65555 ESP65555:ESW65555 FCL65555:FCS65555 FMH65555:FMO65555 FWD65555:FWK65555 GFZ65555:GGG65555 GPV65555:GQC65555 GZR65555:GZY65555 HJN65555:HJU65555 HTJ65555:HTQ65555 IDF65555:IDM65555 INB65555:INI65555 IWX65555:IXE65555 JGT65555:JHA65555 JQP65555:JQW65555 KAL65555:KAS65555 KKH65555:KKO65555 KUD65555:KUK65555 LDZ65555:LEG65555 LNV65555:LOC65555 LXR65555:LXY65555 MHN65555:MHU65555 MRJ65555:MRQ65555 NBF65555:NBM65555 NLB65555:NLI65555 NUX65555:NVE65555 OET65555:OFA65555 OOP65555:OOW65555 OYL65555:OYS65555 PIH65555:PIO65555 PSD65555:PSK65555 QBZ65555:QCG65555 QLV65555:QMC65555 QVR65555:QVY65555 RFN65555:RFU65555 RPJ65555:RPQ65555 RZF65555:RZM65555 SJB65555:SJI65555 SSX65555:STE65555 TCT65555:TDA65555 TMP65555:TMW65555 TWL65555:TWS65555 UGH65555:UGO65555 UQD65555:UQK65555 UZZ65555:VAG65555 VJV65555:VKC65555 VTR65555:VTY65555 WDN65555:WDU65555 WNJ65555:WNQ65555 WXF65555:WXM65555 KT131091:LA131091 UP131091:UW131091 AEL131091:AES131091 AOH131091:AOO131091 AYD131091:AYK131091 BHZ131091:BIG131091 BRV131091:BSC131091 CBR131091:CBY131091 CLN131091:CLU131091 CVJ131091:CVQ131091 DFF131091:DFM131091 DPB131091:DPI131091 DYX131091:DZE131091 EIT131091:EJA131091 ESP131091:ESW131091 FCL131091:FCS131091 FMH131091:FMO131091 FWD131091:FWK131091 GFZ131091:GGG131091 GPV131091:GQC131091 GZR131091:GZY131091 HJN131091:HJU131091 HTJ131091:HTQ131091 IDF131091:IDM131091 INB131091:INI131091 IWX131091:IXE131091 JGT131091:JHA131091 JQP131091:JQW131091 KAL131091:KAS131091 KKH131091:KKO131091 KUD131091:KUK131091 LDZ131091:LEG131091 LNV131091:LOC131091 LXR131091:LXY131091 MHN131091:MHU131091 MRJ131091:MRQ131091 NBF131091:NBM131091 NLB131091:NLI131091 NUX131091:NVE131091 OET131091:OFA131091 OOP131091:OOW131091 OYL131091:OYS131091 PIH131091:PIO131091 PSD131091:PSK131091 QBZ131091:QCG131091 QLV131091:QMC131091 QVR131091:QVY131091 RFN131091:RFU131091 RPJ131091:RPQ131091 RZF131091:RZM131091 SJB131091:SJI131091 SSX131091:STE131091 TCT131091:TDA131091 TMP131091:TMW131091 TWL131091:TWS131091 UGH131091:UGO131091 UQD131091:UQK131091 UZZ131091:VAG131091 VJV131091:VKC131091 VTR131091:VTY131091 WDN131091:WDU131091 WNJ131091:WNQ131091 WXF131091:WXM131091 KT196627:LA196627 UP196627:UW196627 AEL196627:AES196627 AOH196627:AOO196627 AYD196627:AYK196627 BHZ196627:BIG196627 BRV196627:BSC196627 CBR196627:CBY196627 CLN196627:CLU196627 CVJ196627:CVQ196627 DFF196627:DFM196627 DPB196627:DPI196627 DYX196627:DZE196627 EIT196627:EJA196627 ESP196627:ESW196627 FCL196627:FCS196627 FMH196627:FMO196627 FWD196627:FWK196627 GFZ196627:GGG196627 GPV196627:GQC196627 GZR196627:GZY196627 HJN196627:HJU196627 HTJ196627:HTQ196627 IDF196627:IDM196627 INB196627:INI196627 IWX196627:IXE196627 JGT196627:JHA196627 JQP196627:JQW196627 KAL196627:KAS196627 KKH196627:KKO196627 KUD196627:KUK196627 LDZ196627:LEG196627 LNV196627:LOC196627 LXR196627:LXY196627 MHN196627:MHU196627 MRJ196627:MRQ196627 NBF196627:NBM196627 NLB196627:NLI196627 NUX196627:NVE196627 OET196627:OFA196627 OOP196627:OOW196627 OYL196627:OYS196627 PIH196627:PIO196627 PSD196627:PSK196627 QBZ196627:QCG196627 QLV196627:QMC196627 QVR196627:QVY196627 RFN196627:RFU196627 RPJ196627:RPQ196627 RZF196627:RZM196627 SJB196627:SJI196627 SSX196627:STE196627 TCT196627:TDA196627 TMP196627:TMW196627 TWL196627:TWS196627 UGH196627:UGO196627 UQD196627:UQK196627 UZZ196627:VAG196627 VJV196627:VKC196627 VTR196627:VTY196627 WDN196627:WDU196627 WNJ196627:WNQ196627 WXF196627:WXM196627 KT262163:LA262163 UP262163:UW262163 AEL262163:AES262163 AOH262163:AOO262163 AYD262163:AYK262163 BHZ262163:BIG262163 BRV262163:BSC262163 CBR262163:CBY262163 CLN262163:CLU262163 CVJ262163:CVQ262163 DFF262163:DFM262163 DPB262163:DPI262163 DYX262163:DZE262163 EIT262163:EJA262163 ESP262163:ESW262163 FCL262163:FCS262163 FMH262163:FMO262163 FWD262163:FWK262163 GFZ262163:GGG262163 GPV262163:GQC262163 GZR262163:GZY262163 HJN262163:HJU262163 HTJ262163:HTQ262163 IDF262163:IDM262163 INB262163:INI262163 IWX262163:IXE262163 JGT262163:JHA262163 JQP262163:JQW262163 KAL262163:KAS262163 KKH262163:KKO262163 KUD262163:KUK262163 LDZ262163:LEG262163 LNV262163:LOC262163 LXR262163:LXY262163 MHN262163:MHU262163 MRJ262163:MRQ262163 NBF262163:NBM262163 NLB262163:NLI262163 NUX262163:NVE262163 OET262163:OFA262163 OOP262163:OOW262163 OYL262163:OYS262163 PIH262163:PIO262163 PSD262163:PSK262163 QBZ262163:QCG262163 QLV262163:QMC262163 QVR262163:QVY262163 RFN262163:RFU262163 RPJ262163:RPQ262163 RZF262163:RZM262163 SJB262163:SJI262163 SSX262163:STE262163 TCT262163:TDA262163 TMP262163:TMW262163 TWL262163:TWS262163 UGH262163:UGO262163 UQD262163:UQK262163 UZZ262163:VAG262163 VJV262163:VKC262163 VTR262163:VTY262163 WDN262163:WDU262163 WNJ262163:WNQ262163 WXF262163:WXM262163 KT327699:LA327699 UP327699:UW327699 AEL327699:AES327699 AOH327699:AOO327699 AYD327699:AYK327699 BHZ327699:BIG327699 BRV327699:BSC327699 CBR327699:CBY327699 CLN327699:CLU327699 CVJ327699:CVQ327699 DFF327699:DFM327699 DPB327699:DPI327699 DYX327699:DZE327699 EIT327699:EJA327699 ESP327699:ESW327699 FCL327699:FCS327699 FMH327699:FMO327699 FWD327699:FWK327699 GFZ327699:GGG327699 GPV327699:GQC327699 GZR327699:GZY327699 HJN327699:HJU327699 HTJ327699:HTQ327699 IDF327699:IDM327699 INB327699:INI327699 IWX327699:IXE327699 JGT327699:JHA327699 JQP327699:JQW327699 KAL327699:KAS327699 KKH327699:KKO327699 KUD327699:KUK327699 LDZ327699:LEG327699 LNV327699:LOC327699 LXR327699:LXY327699 MHN327699:MHU327699 MRJ327699:MRQ327699 NBF327699:NBM327699 NLB327699:NLI327699 NUX327699:NVE327699 OET327699:OFA327699 OOP327699:OOW327699 OYL327699:OYS327699 PIH327699:PIO327699 PSD327699:PSK327699 QBZ327699:QCG327699 QLV327699:QMC327699 QVR327699:QVY327699 RFN327699:RFU327699 RPJ327699:RPQ327699 RZF327699:RZM327699 SJB327699:SJI327699 SSX327699:STE327699 TCT327699:TDA327699 TMP327699:TMW327699 TWL327699:TWS327699 UGH327699:UGO327699 UQD327699:UQK327699 UZZ327699:VAG327699 VJV327699:VKC327699 VTR327699:VTY327699 WDN327699:WDU327699 WNJ327699:WNQ327699 WXF327699:WXM327699 KT393235:LA393235 UP393235:UW393235 AEL393235:AES393235 AOH393235:AOO393235 AYD393235:AYK393235 BHZ393235:BIG393235 BRV393235:BSC393235 CBR393235:CBY393235 CLN393235:CLU393235 CVJ393235:CVQ393235 DFF393235:DFM393235 DPB393235:DPI393235 DYX393235:DZE393235 EIT393235:EJA393235 ESP393235:ESW393235 FCL393235:FCS393235 FMH393235:FMO393235 FWD393235:FWK393235 GFZ393235:GGG393235 GPV393235:GQC393235 GZR393235:GZY393235 HJN393235:HJU393235 HTJ393235:HTQ393235 IDF393235:IDM393235 INB393235:INI393235 IWX393235:IXE393235 JGT393235:JHA393235 JQP393235:JQW393235 KAL393235:KAS393235 KKH393235:KKO393235 KUD393235:KUK393235 LDZ393235:LEG393235 LNV393235:LOC393235 LXR393235:LXY393235 MHN393235:MHU393235 MRJ393235:MRQ393235 NBF393235:NBM393235 NLB393235:NLI393235 NUX393235:NVE393235 OET393235:OFA393235 OOP393235:OOW393235 OYL393235:OYS393235 PIH393235:PIO393235 PSD393235:PSK393235 QBZ393235:QCG393235 QLV393235:QMC393235 QVR393235:QVY393235 RFN393235:RFU393235 RPJ393235:RPQ393235 RZF393235:RZM393235 SJB393235:SJI393235 SSX393235:STE393235 TCT393235:TDA393235 TMP393235:TMW393235 TWL393235:TWS393235 UGH393235:UGO393235 UQD393235:UQK393235 UZZ393235:VAG393235 VJV393235:VKC393235 VTR393235:VTY393235 WDN393235:WDU393235 WNJ393235:WNQ393235 WXF393235:WXM393235 KT458771:LA458771 UP458771:UW458771 AEL458771:AES458771 AOH458771:AOO458771 AYD458771:AYK458771 BHZ458771:BIG458771 BRV458771:BSC458771 CBR458771:CBY458771 CLN458771:CLU458771 CVJ458771:CVQ458771 DFF458771:DFM458771 DPB458771:DPI458771 DYX458771:DZE458771 EIT458771:EJA458771 ESP458771:ESW458771 FCL458771:FCS458771 FMH458771:FMO458771 FWD458771:FWK458771 GFZ458771:GGG458771 GPV458771:GQC458771 GZR458771:GZY458771 HJN458771:HJU458771 HTJ458771:HTQ458771 IDF458771:IDM458771 INB458771:INI458771 IWX458771:IXE458771 JGT458771:JHA458771 JQP458771:JQW458771 KAL458771:KAS458771 KKH458771:KKO458771 KUD458771:KUK458771 LDZ458771:LEG458771 LNV458771:LOC458771 LXR458771:LXY458771 MHN458771:MHU458771 MRJ458771:MRQ458771 NBF458771:NBM458771 NLB458771:NLI458771 NUX458771:NVE458771 OET458771:OFA458771 OOP458771:OOW458771 OYL458771:OYS458771 PIH458771:PIO458771 PSD458771:PSK458771 QBZ458771:QCG458771 QLV458771:QMC458771 QVR458771:QVY458771 RFN458771:RFU458771 RPJ458771:RPQ458771 RZF458771:RZM458771 SJB458771:SJI458771 SSX458771:STE458771 TCT458771:TDA458771 TMP458771:TMW458771 TWL458771:TWS458771 UGH458771:UGO458771 UQD458771:UQK458771 UZZ458771:VAG458771 VJV458771:VKC458771 VTR458771:VTY458771 WDN458771:WDU458771 WNJ458771:WNQ458771 WXF458771:WXM458771 KT524307:LA524307 UP524307:UW524307 AEL524307:AES524307 AOH524307:AOO524307 AYD524307:AYK524307 BHZ524307:BIG524307 BRV524307:BSC524307 CBR524307:CBY524307 CLN524307:CLU524307 CVJ524307:CVQ524307 DFF524307:DFM524307 DPB524307:DPI524307 DYX524307:DZE524307 EIT524307:EJA524307 ESP524307:ESW524307 FCL524307:FCS524307 FMH524307:FMO524307 FWD524307:FWK524307 GFZ524307:GGG524307 GPV524307:GQC524307 GZR524307:GZY524307 HJN524307:HJU524307 HTJ524307:HTQ524307 IDF524307:IDM524307 INB524307:INI524307 IWX524307:IXE524307 JGT524307:JHA524307 JQP524307:JQW524307 KAL524307:KAS524307 KKH524307:KKO524307 KUD524307:KUK524307 LDZ524307:LEG524307 LNV524307:LOC524307 LXR524307:LXY524307 MHN524307:MHU524307 MRJ524307:MRQ524307 NBF524307:NBM524307 NLB524307:NLI524307 NUX524307:NVE524307 OET524307:OFA524307 OOP524307:OOW524307 OYL524307:OYS524307 PIH524307:PIO524307 PSD524307:PSK524307 QBZ524307:QCG524307 QLV524307:QMC524307 QVR524307:QVY524307 RFN524307:RFU524307 RPJ524307:RPQ524307 RZF524307:RZM524307 SJB524307:SJI524307 SSX524307:STE524307 TCT524307:TDA524307 TMP524307:TMW524307 TWL524307:TWS524307 UGH524307:UGO524307 UQD524307:UQK524307 UZZ524307:VAG524307 VJV524307:VKC524307 VTR524307:VTY524307 WDN524307:WDU524307 WNJ524307:WNQ524307 WXF524307:WXM524307 KT589843:LA589843 UP589843:UW589843 AEL589843:AES589843 AOH589843:AOO589843 AYD589843:AYK589843 BHZ589843:BIG589843 BRV589843:BSC589843 CBR589843:CBY589843 CLN589843:CLU589843 CVJ589843:CVQ589843 DFF589843:DFM589843 DPB589843:DPI589843 DYX589843:DZE589843 EIT589843:EJA589843 ESP589843:ESW589843 FCL589843:FCS589843 FMH589843:FMO589843 FWD589843:FWK589843 GFZ589843:GGG589843 GPV589843:GQC589843 GZR589843:GZY589843 HJN589843:HJU589843 HTJ589843:HTQ589843 IDF589843:IDM589843 INB589843:INI589843 IWX589843:IXE589843 JGT589843:JHA589843 JQP589843:JQW589843 KAL589843:KAS589843 KKH589843:KKO589843 KUD589843:KUK589843 LDZ589843:LEG589843 LNV589843:LOC589843 LXR589843:LXY589843 MHN589843:MHU589843 MRJ589843:MRQ589843 NBF589843:NBM589843 NLB589843:NLI589843 NUX589843:NVE589843 OET589843:OFA589843 OOP589843:OOW589843 OYL589843:OYS589843 PIH589843:PIO589843 PSD589843:PSK589843 QBZ589843:QCG589843 QLV589843:QMC589843 QVR589843:QVY589843 RFN589843:RFU589843 RPJ589843:RPQ589843 RZF589843:RZM589843 SJB589843:SJI589843 SSX589843:STE589843 TCT589843:TDA589843 TMP589843:TMW589843 TWL589843:TWS589843 UGH589843:UGO589843 UQD589843:UQK589843 UZZ589843:VAG589843 VJV589843:VKC589843 VTR589843:VTY589843 WDN589843:WDU589843 WNJ589843:WNQ589843 WXF589843:WXM589843 KT655379:LA655379 UP655379:UW655379 AEL655379:AES655379 AOH655379:AOO655379 AYD655379:AYK655379 BHZ655379:BIG655379 BRV655379:BSC655379 CBR655379:CBY655379 CLN655379:CLU655379 CVJ655379:CVQ655379 DFF655379:DFM655379 DPB655379:DPI655379 DYX655379:DZE655379 EIT655379:EJA655379 ESP655379:ESW655379 FCL655379:FCS655379 FMH655379:FMO655379 FWD655379:FWK655379 GFZ655379:GGG655379 GPV655379:GQC655379 GZR655379:GZY655379 HJN655379:HJU655379 HTJ655379:HTQ655379 IDF655379:IDM655379 INB655379:INI655379 IWX655379:IXE655379 JGT655379:JHA655379 JQP655379:JQW655379 KAL655379:KAS655379 KKH655379:KKO655379 KUD655379:KUK655379 LDZ655379:LEG655379 LNV655379:LOC655379 LXR655379:LXY655379 MHN655379:MHU655379 MRJ655379:MRQ655379 NBF655379:NBM655379 NLB655379:NLI655379 NUX655379:NVE655379 OET655379:OFA655379 OOP655379:OOW655379 OYL655379:OYS655379 PIH655379:PIO655379 PSD655379:PSK655379 QBZ655379:QCG655379 QLV655379:QMC655379 QVR655379:QVY655379 RFN655379:RFU655379 RPJ655379:RPQ655379 RZF655379:RZM655379 SJB655379:SJI655379 SSX655379:STE655379 TCT655379:TDA655379 TMP655379:TMW655379 TWL655379:TWS655379 UGH655379:UGO655379 UQD655379:UQK655379 UZZ655379:VAG655379 VJV655379:VKC655379 VTR655379:VTY655379 WDN655379:WDU655379 WNJ655379:WNQ655379 WXF655379:WXM655379 KT720915:LA720915 UP720915:UW720915 AEL720915:AES720915 AOH720915:AOO720915 AYD720915:AYK720915 BHZ720915:BIG720915 BRV720915:BSC720915 CBR720915:CBY720915 CLN720915:CLU720915 CVJ720915:CVQ720915 DFF720915:DFM720915 DPB720915:DPI720915 DYX720915:DZE720915 EIT720915:EJA720915 ESP720915:ESW720915 FCL720915:FCS720915 FMH720915:FMO720915 FWD720915:FWK720915 GFZ720915:GGG720915 GPV720915:GQC720915 GZR720915:GZY720915 HJN720915:HJU720915 HTJ720915:HTQ720915 IDF720915:IDM720915 INB720915:INI720915 IWX720915:IXE720915 JGT720915:JHA720915 JQP720915:JQW720915 KAL720915:KAS720915 KKH720915:KKO720915 KUD720915:KUK720915 LDZ720915:LEG720915 LNV720915:LOC720915 LXR720915:LXY720915 MHN720915:MHU720915 MRJ720915:MRQ720915 NBF720915:NBM720915 NLB720915:NLI720915 NUX720915:NVE720915 OET720915:OFA720915 OOP720915:OOW720915 OYL720915:OYS720915 PIH720915:PIO720915 PSD720915:PSK720915 QBZ720915:QCG720915 QLV720915:QMC720915 QVR720915:QVY720915 RFN720915:RFU720915 RPJ720915:RPQ720915 RZF720915:RZM720915 SJB720915:SJI720915 SSX720915:STE720915 TCT720915:TDA720915 TMP720915:TMW720915 TWL720915:TWS720915 UGH720915:UGO720915 UQD720915:UQK720915 UZZ720915:VAG720915 VJV720915:VKC720915 VTR720915:VTY720915 WDN720915:WDU720915 WNJ720915:WNQ720915 WXF720915:WXM720915 KT786451:LA786451 UP786451:UW786451 AEL786451:AES786451 AOH786451:AOO786451 AYD786451:AYK786451 BHZ786451:BIG786451 BRV786451:BSC786451 CBR786451:CBY786451 CLN786451:CLU786451 CVJ786451:CVQ786451 DFF786451:DFM786451 DPB786451:DPI786451 DYX786451:DZE786451 EIT786451:EJA786451 ESP786451:ESW786451 FCL786451:FCS786451 FMH786451:FMO786451 FWD786451:FWK786451 GFZ786451:GGG786451 GPV786451:GQC786451 GZR786451:GZY786451 HJN786451:HJU786451 HTJ786451:HTQ786451 IDF786451:IDM786451 INB786451:INI786451 IWX786451:IXE786451 JGT786451:JHA786451 JQP786451:JQW786451 KAL786451:KAS786451 KKH786451:KKO786451 KUD786451:KUK786451 LDZ786451:LEG786451 LNV786451:LOC786451 LXR786451:LXY786451 MHN786451:MHU786451 MRJ786451:MRQ786451 NBF786451:NBM786451 NLB786451:NLI786451 NUX786451:NVE786451 OET786451:OFA786451 OOP786451:OOW786451 OYL786451:OYS786451 PIH786451:PIO786451 PSD786451:PSK786451 QBZ786451:QCG786451 QLV786451:QMC786451 QVR786451:QVY786451 RFN786451:RFU786451 RPJ786451:RPQ786451 RZF786451:RZM786451 SJB786451:SJI786451 SSX786451:STE786451 TCT786451:TDA786451 TMP786451:TMW786451 TWL786451:TWS786451 UGH786451:UGO786451 UQD786451:UQK786451 UZZ786451:VAG786451 VJV786451:VKC786451 VTR786451:VTY786451 WDN786451:WDU786451 WNJ786451:WNQ786451 WXF786451:WXM786451 KT851987:LA851987 UP851987:UW851987 AEL851987:AES851987 AOH851987:AOO851987 AYD851987:AYK851987 BHZ851987:BIG851987 BRV851987:BSC851987 CBR851987:CBY851987 CLN851987:CLU851987 CVJ851987:CVQ851987 DFF851987:DFM851987 DPB851987:DPI851987 DYX851987:DZE851987 EIT851987:EJA851987 ESP851987:ESW851987 FCL851987:FCS851987 FMH851987:FMO851987 FWD851987:FWK851987 GFZ851987:GGG851987 GPV851987:GQC851987 GZR851987:GZY851987 HJN851987:HJU851987 HTJ851987:HTQ851987 IDF851987:IDM851987 INB851987:INI851987 IWX851987:IXE851987 JGT851987:JHA851987 JQP851987:JQW851987 KAL851987:KAS851987 KKH851987:KKO851987 KUD851987:KUK851987 LDZ851987:LEG851987 LNV851987:LOC851987 LXR851987:LXY851987 MHN851987:MHU851987 MRJ851987:MRQ851987 NBF851987:NBM851987 NLB851987:NLI851987 NUX851987:NVE851987 OET851987:OFA851987 OOP851987:OOW851987 OYL851987:OYS851987 PIH851987:PIO851987 PSD851987:PSK851987 QBZ851987:QCG851987 QLV851987:QMC851987 QVR851987:QVY851987 RFN851987:RFU851987 RPJ851987:RPQ851987 RZF851987:RZM851987 SJB851987:SJI851987 SSX851987:STE851987 TCT851987:TDA851987 TMP851987:TMW851987 TWL851987:TWS851987 UGH851987:UGO851987 UQD851987:UQK851987 UZZ851987:VAG851987 VJV851987:VKC851987 VTR851987:VTY851987 WDN851987:WDU851987 WNJ851987:WNQ851987 WXF851987:WXM851987 KT917523:LA917523 UP917523:UW917523 AEL917523:AES917523 AOH917523:AOO917523 AYD917523:AYK917523 BHZ917523:BIG917523 BRV917523:BSC917523 CBR917523:CBY917523 CLN917523:CLU917523 CVJ917523:CVQ917523 DFF917523:DFM917523 DPB917523:DPI917523 DYX917523:DZE917523 EIT917523:EJA917523 ESP917523:ESW917523 FCL917523:FCS917523 FMH917523:FMO917523 FWD917523:FWK917523 GFZ917523:GGG917523 GPV917523:GQC917523 GZR917523:GZY917523 HJN917523:HJU917523 HTJ917523:HTQ917523 IDF917523:IDM917523 INB917523:INI917523 IWX917523:IXE917523 JGT917523:JHA917523 JQP917523:JQW917523 KAL917523:KAS917523 KKH917523:KKO917523 KUD917523:KUK917523 LDZ917523:LEG917523 LNV917523:LOC917523 LXR917523:LXY917523 MHN917523:MHU917523 MRJ917523:MRQ917523 NBF917523:NBM917523 NLB917523:NLI917523 NUX917523:NVE917523 OET917523:OFA917523 OOP917523:OOW917523 OYL917523:OYS917523 PIH917523:PIO917523 PSD917523:PSK917523 QBZ917523:QCG917523 QLV917523:QMC917523 QVR917523:QVY917523 RFN917523:RFU917523 RPJ917523:RPQ917523 RZF917523:RZM917523 SJB917523:SJI917523 SSX917523:STE917523 TCT917523:TDA917523 TMP917523:TMW917523 TWL917523:TWS917523 UGH917523:UGO917523 UQD917523:UQK917523 UZZ917523:VAG917523 VJV917523:VKC917523 VTR917523:VTY917523 WDN917523:WDU917523 WNJ917523:WNQ917523 WXF917523:WXM917523 WXF983059:WXM983059 KT983059:LA983059 UP983059:UW983059 AEL983059:AES983059 AOH983059:AOO983059 AYD983059:AYK983059 BHZ983059:BIG983059 BRV983059:BSC983059 CBR983059:CBY983059 CLN983059:CLU983059 CVJ983059:CVQ983059 DFF983059:DFM983059 DPB983059:DPI983059 DYX983059:DZE983059 EIT983059:EJA983059 ESP983059:ESW983059 FCL983059:FCS983059 FMH983059:FMO983059 FWD983059:FWK983059 GFZ983059:GGG983059 GPV983059:GQC983059 GZR983059:GZY983059 HJN983059:HJU983059 HTJ983059:HTQ983059 IDF983059:IDM983059 INB983059:INI983059 IWX983059:IXE983059 JGT983059:JHA983059 JQP983059:JQW983059 KAL983059:KAS983059 KKH983059:KKO983059 KUD983059:KUK983059 LDZ983059:LEG983059 LNV983059:LOC983059 LXR983059:LXY983059 MHN983059:MHU983059 MRJ983059:MRQ983059 NBF983059:NBM983059 NLB983059:NLI983059 NUX983059:NVE983059 OET983059:OFA983059 OOP983059:OOW983059 OYL983059:OYS983059 PIH983059:PIO983059 PSD983059:PSK983059 QBZ983059:QCG983059 QLV983059:QMC983059 QVR983059:QVY983059 RFN983059:RFU983059 RPJ983059:RPQ983059 RZF983059:RZM983059 SJB983059:SJI983059 SSX983059:STE983059 TCT983059:TDA983059 TMP983059:TMW983059 TWL983059:TWS983059 UGH983059:UGO983059 UQD983059:UQK983059 UZZ983059:VAG983059 VJV983059:VKC983059 VTR983059:VTY983059 WDN983059:WDU983059 WNJ983059:WNQ983059 KT23:LA23 WXF23:WXM23 WNJ23:WNQ23 WDN23:WDU23 VTR23:VTY23 VJV23:VKC23 UZZ23:VAG23 UQD23:UQK23 UGH23:UGO23 TWL23:TWS23 TMP23:TMW23 TCT23:TDA23 SSX23:STE23 SJB23:SJI23 RZF23:RZM23 RPJ23:RPQ23 RFN23:RFU23 QVR23:QVY23 QLV23:QMC23 QBZ23:QCG23 PSD23:PSK23 PIH23:PIO23 OYL23:OYS23 OOP23:OOW23 OET23:OFA23 NUX23:NVE23 NLB23:NLI23 NBF23:NBM23 MRJ23:MRQ23 MHN23:MHU23 LXR23:LXY23 LNV23:LOC23 LDZ23:LEG23 KUD23:KUK23 KKH23:KKO23 KAL23:KAS23 JQP23:JQW23 JGT23:JHA23 IWX23:IXE23 INB23:INI23 IDF23:IDM23 HTJ23:HTQ23 HJN23:HJU23 GZR23:GZY23 GPV23:GQC23 GFZ23:GGG23 FWD23:FWK23 FMH23:FMO23 FCL23:FCS23 ESP23:ESW23 EIT23:EJA23 DYX23:DZE23 DPB23:DPI23 DFF23:DFM23 CVJ23:CVQ23 CLN23:CLU23 CBR23:CBY23 BRV23:BSC23 BHZ23:BIG23 AYD23:AYK23 AOH23:AOO23 AEL23:AES23 UP23:UW23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textLength" operator="lessThanOrEqual" allowBlank="1" showInputMessage="1" showErrorMessage="1" errorTitle="Ошибка" error="Допускается ввод не более 900 символов!" sqref="WXN983054:WXN983061 WNR983054:WNR983061 BF65550:BF65557 LB65550:LB65557 UX65550:UX65557 AET65550:AET65557 AOP65550:AOP65557 AYL65550:AYL65557 BIH65550:BIH65557 BSD65550:BSD65557 CBZ65550:CBZ65557 CLV65550:CLV65557 CVR65550:CVR65557 DFN65550:DFN65557 DPJ65550:DPJ65557 DZF65550:DZF65557 EJB65550:EJB65557 ESX65550:ESX65557 FCT65550:FCT65557 FMP65550:FMP65557 FWL65550:FWL65557 GGH65550:GGH65557 GQD65550:GQD65557 GZZ65550:GZZ65557 HJV65550:HJV65557 HTR65550:HTR65557 IDN65550:IDN65557 INJ65550:INJ65557 IXF65550:IXF65557 JHB65550:JHB65557 JQX65550:JQX65557 KAT65550:KAT65557 KKP65550:KKP65557 KUL65550:KUL65557 LEH65550:LEH65557 LOD65550:LOD65557 LXZ65550:LXZ65557 MHV65550:MHV65557 MRR65550:MRR65557 NBN65550:NBN65557 NLJ65550:NLJ65557 NVF65550:NVF65557 OFB65550:OFB65557 OOX65550:OOX65557 OYT65550:OYT65557 PIP65550:PIP65557 PSL65550:PSL65557 QCH65550:QCH65557 QMD65550:QMD65557 QVZ65550:QVZ65557 RFV65550:RFV65557 RPR65550:RPR65557 RZN65550:RZN65557 SJJ65550:SJJ65557 STF65550:STF65557 TDB65550:TDB65557 TMX65550:TMX65557 TWT65550:TWT65557 UGP65550:UGP65557 UQL65550:UQL65557 VAH65550:VAH65557 VKD65550:VKD65557 VTZ65550:VTZ65557 WDV65550:WDV65557 WNR65550:WNR65557 WXN65550:WXN65557 BF131086:BF131093 LB131086:LB131093 UX131086:UX131093 AET131086:AET131093 AOP131086:AOP131093 AYL131086:AYL131093 BIH131086:BIH131093 BSD131086:BSD131093 CBZ131086:CBZ131093 CLV131086:CLV131093 CVR131086:CVR131093 DFN131086:DFN131093 DPJ131086:DPJ131093 DZF131086:DZF131093 EJB131086:EJB131093 ESX131086:ESX131093 FCT131086:FCT131093 FMP131086:FMP131093 FWL131086:FWL131093 GGH131086:GGH131093 GQD131086:GQD131093 GZZ131086:GZZ131093 HJV131086:HJV131093 HTR131086:HTR131093 IDN131086:IDN131093 INJ131086:INJ131093 IXF131086:IXF131093 JHB131086:JHB131093 JQX131086:JQX131093 KAT131086:KAT131093 KKP131086:KKP131093 KUL131086:KUL131093 LEH131086:LEH131093 LOD131086:LOD131093 LXZ131086:LXZ131093 MHV131086:MHV131093 MRR131086:MRR131093 NBN131086:NBN131093 NLJ131086:NLJ131093 NVF131086:NVF131093 OFB131086:OFB131093 OOX131086:OOX131093 OYT131086:OYT131093 PIP131086:PIP131093 PSL131086:PSL131093 QCH131086:QCH131093 QMD131086:QMD131093 QVZ131086:QVZ131093 RFV131086:RFV131093 RPR131086:RPR131093 RZN131086:RZN131093 SJJ131086:SJJ131093 STF131086:STF131093 TDB131086:TDB131093 TMX131086:TMX131093 TWT131086:TWT131093 UGP131086:UGP131093 UQL131086:UQL131093 VAH131086:VAH131093 VKD131086:VKD131093 VTZ131086:VTZ131093 WDV131086:WDV131093 WNR131086:WNR131093 WXN131086:WXN131093 BF196622:BF196629 LB196622:LB196629 UX196622:UX196629 AET196622:AET196629 AOP196622:AOP196629 AYL196622:AYL196629 BIH196622:BIH196629 BSD196622:BSD196629 CBZ196622:CBZ196629 CLV196622:CLV196629 CVR196622:CVR196629 DFN196622:DFN196629 DPJ196622:DPJ196629 DZF196622:DZF196629 EJB196622:EJB196629 ESX196622:ESX196629 FCT196622:FCT196629 FMP196622:FMP196629 FWL196622:FWL196629 GGH196622:GGH196629 GQD196622:GQD196629 GZZ196622:GZZ196629 HJV196622:HJV196629 HTR196622:HTR196629 IDN196622:IDN196629 INJ196622:INJ196629 IXF196622:IXF196629 JHB196622:JHB196629 JQX196622:JQX196629 KAT196622:KAT196629 KKP196622:KKP196629 KUL196622:KUL196629 LEH196622:LEH196629 LOD196622:LOD196629 LXZ196622:LXZ196629 MHV196622:MHV196629 MRR196622:MRR196629 NBN196622:NBN196629 NLJ196622:NLJ196629 NVF196622:NVF196629 OFB196622:OFB196629 OOX196622:OOX196629 OYT196622:OYT196629 PIP196622:PIP196629 PSL196622:PSL196629 QCH196622:QCH196629 QMD196622:QMD196629 QVZ196622:QVZ196629 RFV196622:RFV196629 RPR196622:RPR196629 RZN196622:RZN196629 SJJ196622:SJJ196629 STF196622:STF196629 TDB196622:TDB196629 TMX196622:TMX196629 TWT196622:TWT196629 UGP196622:UGP196629 UQL196622:UQL196629 VAH196622:VAH196629 VKD196622:VKD196629 VTZ196622:VTZ196629 WDV196622:WDV196629 WNR196622:WNR196629 WXN196622:WXN196629 BF262158:BF262165 LB262158:LB262165 UX262158:UX262165 AET262158:AET262165 AOP262158:AOP262165 AYL262158:AYL262165 BIH262158:BIH262165 BSD262158:BSD262165 CBZ262158:CBZ262165 CLV262158:CLV262165 CVR262158:CVR262165 DFN262158:DFN262165 DPJ262158:DPJ262165 DZF262158:DZF262165 EJB262158:EJB262165 ESX262158:ESX262165 FCT262158:FCT262165 FMP262158:FMP262165 FWL262158:FWL262165 GGH262158:GGH262165 GQD262158:GQD262165 GZZ262158:GZZ262165 HJV262158:HJV262165 HTR262158:HTR262165 IDN262158:IDN262165 INJ262158:INJ262165 IXF262158:IXF262165 JHB262158:JHB262165 JQX262158:JQX262165 KAT262158:KAT262165 KKP262158:KKP262165 KUL262158:KUL262165 LEH262158:LEH262165 LOD262158:LOD262165 LXZ262158:LXZ262165 MHV262158:MHV262165 MRR262158:MRR262165 NBN262158:NBN262165 NLJ262158:NLJ262165 NVF262158:NVF262165 OFB262158:OFB262165 OOX262158:OOX262165 OYT262158:OYT262165 PIP262158:PIP262165 PSL262158:PSL262165 QCH262158:QCH262165 QMD262158:QMD262165 QVZ262158:QVZ262165 RFV262158:RFV262165 RPR262158:RPR262165 RZN262158:RZN262165 SJJ262158:SJJ262165 STF262158:STF262165 TDB262158:TDB262165 TMX262158:TMX262165 TWT262158:TWT262165 UGP262158:UGP262165 UQL262158:UQL262165 VAH262158:VAH262165 VKD262158:VKD262165 VTZ262158:VTZ262165 WDV262158:WDV262165 WNR262158:WNR262165 WXN262158:WXN262165 BF327694:BF327701 LB327694:LB327701 UX327694:UX327701 AET327694:AET327701 AOP327694:AOP327701 AYL327694:AYL327701 BIH327694:BIH327701 BSD327694:BSD327701 CBZ327694:CBZ327701 CLV327694:CLV327701 CVR327694:CVR327701 DFN327694:DFN327701 DPJ327694:DPJ327701 DZF327694:DZF327701 EJB327694:EJB327701 ESX327694:ESX327701 FCT327694:FCT327701 FMP327694:FMP327701 FWL327694:FWL327701 GGH327694:GGH327701 GQD327694:GQD327701 GZZ327694:GZZ327701 HJV327694:HJV327701 HTR327694:HTR327701 IDN327694:IDN327701 INJ327694:INJ327701 IXF327694:IXF327701 JHB327694:JHB327701 JQX327694:JQX327701 KAT327694:KAT327701 KKP327694:KKP327701 KUL327694:KUL327701 LEH327694:LEH327701 LOD327694:LOD327701 LXZ327694:LXZ327701 MHV327694:MHV327701 MRR327694:MRR327701 NBN327694:NBN327701 NLJ327694:NLJ327701 NVF327694:NVF327701 OFB327694:OFB327701 OOX327694:OOX327701 OYT327694:OYT327701 PIP327694:PIP327701 PSL327694:PSL327701 QCH327694:QCH327701 QMD327694:QMD327701 QVZ327694:QVZ327701 RFV327694:RFV327701 RPR327694:RPR327701 RZN327694:RZN327701 SJJ327694:SJJ327701 STF327694:STF327701 TDB327694:TDB327701 TMX327694:TMX327701 TWT327694:TWT327701 UGP327694:UGP327701 UQL327694:UQL327701 VAH327694:VAH327701 VKD327694:VKD327701 VTZ327694:VTZ327701 WDV327694:WDV327701 WNR327694:WNR327701 WXN327694:WXN327701 BF393230:BF393237 LB393230:LB393237 UX393230:UX393237 AET393230:AET393237 AOP393230:AOP393237 AYL393230:AYL393237 BIH393230:BIH393237 BSD393230:BSD393237 CBZ393230:CBZ393237 CLV393230:CLV393237 CVR393230:CVR393237 DFN393230:DFN393237 DPJ393230:DPJ393237 DZF393230:DZF393237 EJB393230:EJB393237 ESX393230:ESX393237 FCT393230:FCT393237 FMP393230:FMP393237 FWL393230:FWL393237 GGH393230:GGH393237 GQD393230:GQD393237 GZZ393230:GZZ393237 HJV393230:HJV393237 HTR393230:HTR393237 IDN393230:IDN393237 INJ393230:INJ393237 IXF393230:IXF393237 JHB393230:JHB393237 JQX393230:JQX393237 KAT393230:KAT393237 KKP393230:KKP393237 KUL393230:KUL393237 LEH393230:LEH393237 LOD393230:LOD393237 LXZ393230:LXZ393237 MHV393230:MHV393237 MRR393230:MRR393237 NBN393230:NBN393237 NLJ393230:NLJ393237 NVF393230:NVF393237 OFB393230:OFB393237 OOX393230:OOX393237 OYT393230:OYT393237 PIP393230:PIP393237 PSL393230:PSL393237 QCH393230:QCH393237 QMD393230:QMD393237 QVZ393230:QVZ393237 RFV393230:RFV393237 RPR393230:RPR393237 RZN393230:RZN393237 SJJ393230:SJJ393237 STF393230:STF393237 TDB393230:TDB393237 TMX393230:TMX393237 TWT393230:TWT393237 UGP393230:UGP393237 UQL393230:UQL393237 VAH393230:VAH393237 VKD393230:VKD393237 VTZ393230:VTZ393237 WDV393230:WDV393237 WNR393230:WNR393237 WXN393230:WXN393237 BF458766:BF458773 LB458766:LB458773 UX458766:UX458773 AET458766:AET458773 AOP458766:AOP458773 AYL458766:AYL458773 BIH458766:BIH458773 BSD458766:BSD458773 CBZ458766:CBZ458773 CLV458766:CLV458773 CVR458766:CVR458773 DFN458766:DFN458773 DPJ458766:DPJ458773 DZF458766:DZF458773 EJB458766:EJB458773 ESX458766:ESX458773 FCT458766:FCT458773 FMP458766:FMP458773 FWL458766:FWL458773 GGH458766:GGH458773 GQD458766:GQD458773 GZZ458766:GZZ458773 HJV458766:HJV458773 HTR458766:HTR458773 IDN458766:IDN458773 INJ458766:INJ458773 IXF458766:IXF458773 JHB458766:JHB458773 JQX458766:JQX458773 KAT458766:KAT458773 KKP458766:KKP458773 KUL458766:KUL458773 LEH458766:LEH458773 LOD458766:LOD458773 LXZ458766:LXZ458773 MHV458766:MHV458773 MRR458766:MRR458773 NBN458766:NBN458773 NLJ458766:NLJ458773 NVF458766:NVF458773 OFB458766:OFB458773 OOX458766:OOX458773 OYT458766:OYT458773 PIP458766:PIP458773 PSL458766:PSL458773 QCH458766:QCH458773 QMD458766:QMD458773 QVZ458766:QVZ458773 RFV458766:RFV458773 RPR458766:RPR458773 RZN458766:RZN458773 SJJ458766:SJJ458773 STF458766:STF458773 TDB458766:TDB458773 TMX458766:TMX458773 TWT458766:TWT458773 UGP458766:UGP458773 UQL458766:UQL458773 VAH458766:VAH458773 VKD458766:VKD458773 VTZ458766:VTZ458773 WDV458766:WDV458773 WNR458766:WNR458773 WXN458766:WXN458773 BF524302:BF524309 LB524302:LB524309 UX524302:UX524309 AET524302:AET524309 AOP524302:AOP524309 AYL524302:AYL524309 BIH524302:BIH524309 BSD524302:BSD524309 CBZ524302:CBZ524309 CLV524302:CLV524309 CVR524302:CVR524309 DFN524302:DFN524309 DPJ524302:DPJ524309 DZF524302:DZF524309 EJB524302:EJB524309 ESX524302:ESX524309 FCT524302:FCT524309 FMP524302:FMP524309 FWL524302:FWL524309 GGH524302:GGH524309 GQD524302:GQD524309 GZZ524302:GZZ524309 HJV524302:HJV524309 HTR524302:HTR524309 IDN524302:IDN524309 INJ524302:INJ524309 IXF524302:IXF524309 JHB524302:JHB524309 JQX524302:JQX524309 KAT524302:KAT524309 KKP524302:KKP524309 KUL524302:KUL524309 LEH524302:LEH524309 LOD524302:LOD524309 LXZ524302:LXZ524309 MHV524302:MHV524309 MRR524302:MRR524309 NBN524302:NBN524309 NLJ524302:NLJ524309 NVF524302:NVF524309 OFB524302:OFB524309 OOX524302:OOX524309 OYT524302:OYT524309 PIP524302:PIP524309 PSL524302:PSL524309 QCH524302:QCH524309 QMD524302:QMD524309 QVZ524302:QVZ524309 RFV524302:RFV524309 RPR524302:RPR524309 RZN524302:RZN524309 SJJ524302:SJJ524309 STF524302:STF524309 TDB524302:TDB524309 TMX524302:TMX524309 TWT524302:TWT524309 UGP524302:UGP524309 UQL524302:UQL524309 VAH524302:VAH524309 VKD524302:VKD524309 VTZ524302:VTZ524309 WDV524302:WDV524309 WNR524302:WNR524309 WXN524302:WXN524309 BF589838:BF589845 LB589838:LB589845 UX589838:UX589845 AET589838:AET589845 AOP589838:AOP589845 AYL589838:AYL589845 BIH589838:BIH589845 BSD589838:BSD589845 CBZ589838:CBZ589845 CLV589838:CLV589845 CVR589838:CVR589845 DFN589838:DFN589845 DPJ589838:DPJ589845 DZF589838:DZF589845 EJB589838:EJB589845 ESX589838:ESX589845 FCT589838:FCT589845 FMP589838:FMP589845 FWL589838:FWL589845 GGH589838:GGH589845 GQD589838:GQD589845 GZZ589838:GZZ589845 HJV589838:HJV589845 HTR589838:HTR589845 IDN589838:IDN589845 INJ589838:INJ589845 IXF589838:IXF589845 JHB589838:JHB589845 JQX589838:JQX589845 KAT589838:KAT589845 KKP589838:KKP589845 KUL589838:KUL589845 LEH589838:LEH589845 LOD589838:LOD589845 LXZ589838:LXZ589845 MHV589838:MHV589845 MRR589838:MRR589845 NBN589838:NBN589845 NLJ589838:NLJ589845 NVF589838:NVF589845 OFB589838:OFB589845 OOX589838:OOX589845 OYT589838:OYT589845 PIP589838:PIP589845 PSL589838:PSL589845 QCH589838:QCH589845 QMD589838:QMD589845 QVZ589838:QVZ589845 RFV589838:RFV589845 RPR589838:RPR589845 RZN589838:RZN589845 SJJ589838:SJJ589845 STF589838:STF589845 TDB589838:TDB589845 TMX589838:TMX589845 TWT589838:TWT589845 UGP589838:UGP589845 UQL589838:UQL589845 VAH589838:VAH589845 VKD589838:VKD589845 VTZ589838:VTZ589845 WDV589838:WDV589845 WNR589838:WNR589845 WXN589838:WXN589845 BF655374:BF655381 LB655374:LB655381 UX655374:UX655381 AET655374:AET655381 AOP655374:AOP655381 AYL655374:AYL655381 BIH655374:BIH655381 BSD655374:BSD655381 CBZ655374:CBZ655381 CLV655374:CLV655381 CVR655374:CVR655381 DFN655374:DFN655381 DPJ655374:DPJ655381 DZF655374:DZF655381 EJB655374:EJB655381 ESX655374:ESX655381 FCT655374:FCT655381 FMP655374:FMP655381 FWL655374:FWL655381 GGH655374:GGH655381 GQD655374:GQD655381 GZZ655374:GZZ655381 HJV655374:HJV655381 HTR655374:HTR655381 IDN655374:IDN655381 INJ655374:INJ655381 IXF655374:IXF655381 JHB655374:JHB655381 JQX655374:JQX655381 KAT655374:KAT655381 KKP655374:KKP655381 KUL655374:KUL655381 LEH655374:LEH655381 LOD655374:LOD655381 LXZ655374:LXZ655381 MHV655374:MHV655381 MRR655374:MRR655381 NBN655374:NBN655381 NLJ655374:NLJ655381 NVF655374:NVF655381 OFB655374:OFB655381 OOX655374:OOX655381 OYT655374:OYT655381 PIP655374:PIP655381 PSL655374:PSL655381 QCH655374:QCH655381 QMD655374:QMD655381 QVZ655374:QVZ655381 RFV655374:RFV655381 RPR655374:RPR655381 RZN655374:RZN655381 SJJ655374:SJJ655381 STF655374:STF655381 TDB655374:TDB655381 TMX655374:TMX655381 TWT655374:TWT655381 UGP655374:UGP655381 UQL655374:UQL655381 VAH655374:VAH655381 VKD655374:VKD655381 VTZ655374:VTZ655381 WDV655374:WDV655381 WNR655374:WNR655381 WXN655374:WXN655381 BF720910:BF720917 LB720910:LB720917 UX720910:UX720917 AET720910:AET720917 AOP720910:AOP720917 AYL720910:AYL720917 BIH720910:BIH720917 BSD720910:BSD720917 CBZ720910:CBZ720917 CLV720910:CLV720917 CVR720910:CVR720917 DFN720910:DFN720917 DPJ720910:DPJ720917 DZF720910:DZF720917 EJB720910:EJB720917 ESX720910:ESX720917 FCT720910:FCT720917 FMP720910:FMP720917 FWL720910:FWL720917 GGH720910:GGH720917 GQD720910:GQD720917 GZZ720910:GZZ720917 HJV720910:HJV720917 HTR720910:HTR720917 IDN720910:IDN720917 INJ720910:INJ720917 IXF720910:IXF720917 JHB720910:JHB720917 JQX720910:JQX720917 KAT720910:KAT720917 KKP720910:KKP720917 KUL720910:KUL720917 LEH720910:LEH720917 LOD720910:LOD720917 LXZ720910:LXZ720917 MHV720910:MHV720917 MRR720910:MRR720917 NBN720910:NBN720917 NLJ720910:NLJ720917 NVF720910:NVF720917 OFB720910:OFB720917 OOX720910:OOX720917 OYT720910:OYT720917 PIP720910:PIP720917 PSL720910:PSL720917 QCH720910:QCH720917 QMD720910:QMD720917 QVZ720910:QVZ720917 RFV720910:RFV720917 RPR720910:RPR720917 RZN720910:RZN720917 SJJ720910:SJJ720917 STF720910:STF720917 TDB720910:TDB720917 TMX720910:TMX720917 TWT720910:TWT720917 UGP720910:UGP720917 UQL720910:UQL720917 VAH720910:VAH720917 VKD720910:VKD720917 VTZ720910:VTZ720917 WDV720910:WDV720917 WNR720910:WNR720917 WXN720910:WXN720917 BF786446:BF786453 LB786446:LB786453 UX786446:UX786453 AET786446:AET786453 AOP786446:AOP786453 AYL786446:AYL786453 BIH786446:BIH786453 BSD786446:BSD786453 CBZ786446:CBZ786453 CLV786446:CLV786453 CVR786446:CVR786453 DFN786446:DFN786453 DPJ786446:DPJ786453 DZF786446:DZF786453 EJB786446:EJB786453 ESX786446:ESX786453 FCT786446:FCT786453 FMP786446:FMP786453 FWL786446:FWL786453 GGH786446:GGH786453 GQD786446:GQD786453 GZZ786446:GZZ786453 HJV786446:HJV786453 HTR786446:HTR786453 IDN786446:IDN786453 INJ786446:INJ786453 IXF786446:IXF786453 JHB786446:JHB786453 JQX786446:JQX786453 KAT786446:KAT786453 KKP786446:KKP786453 KUL786446:KUL786453 LEH786446:LEH786453 LOD786446:LOD786453 LXZ786446:LXZ786453 MHV786446:MHV786453 MRR786446:MRR786453 NBN786446:NBN786453 NLJ786446:NLJ786453 NVF786446:NVF786453 OFB786446:OFB786453 OOX786446:OOX786453 OYT786446:OYT786453 PIP786446:PIP786453 PSL786446:PSL786453 QCH786446:QCH786453 QMD786446:QMD786453 QVZ786446:QVZ786453 RFV786446:RFV786453 RPR786446:RPR786453 RZN786446:RZN786453 SJJ786446:SJJ786453 STF786446:STF786453 TDB786446:TDB786453 TMX786446:TMX786453 TWT786446:TWT786453 UGP786446:UGP786453 UQL786446:UQL786453 VAH786446:VAH786453 VKD786446:VKD786453 VTZ786446:VTZ786453 WDV786446:WDV786453 WNR786446:WNR786453 WXN786446:WXN786453 BF851982:BF851989 LB851982:LB851989 UX851982:UX851989 AET851982:AET851989 AOP851982:AOP851989 AYL851982:AYL851989 BIH851982:BIH851989 BSD851982:BSD851989 CBZ851982:CBZ851989 CLV851982:CLV851989 CVR851982:CVR851989 DFN851982:DFN851989 DPJ851982:DPJ851989 DZF851982:DZF851989 EJB851982:EJB851989 ESX851982:ESX851989 FCT851982:FCT851989 FMP851982:FMP851989 FWL851982:FWL851989 GGH851982:GGH851989 GQD851982:GQD851989 GZZ851982:GZZ851989 HJV851982:HJV851989 HTR851982:HTR851989 IDN851982:IDN851989 INJ851982:INJ851989 IXF851982:IXF851989 JHB851982:JHB851989 JQX851982:JQX851989 KAT851982:KAT851989 KKP851982:KKP851989 KUL851982:KUL851989 LEH851982:LEH851989 LOD851982:LOD851989 LXZ851982:LXZ851989 MHV851982:MHV851989 MRR851982:MRR851989 NBN851982:NBN851989 NLJ851982:NLJ851989 NVF851982:NVF851989 OFB851982:OFB851989 OOX851982:OOX851989 OYT851982:OYT851989 PIP851982:PIP851989 PSL851982:PSL851989 QCH851982:QCH851989 QMD851982:QMD851989 QVZ851982:QVZ851989 RFV851982:RFV851989 RPR851982:RPR851989 RZN851982:RZN851989 SJJ851982:SJJ851989 STF851982:STF851989 TDB851982:TDB851989 TMX851982:TMX851989 TWT851982:TWT851989 UGP851982:UGP851989 UQL851982:UQL851989 VAH851982:VAH851989 VKD851982:VKD851989 VTZ851982:VTZ851989 WDV851982:WDV851989 WNR851982:WNR851989 WXN851982:WXN851989 BF917518:BF917525 LB917518:LB917525 UX917518:UX917525 AET917518:AET917525 AOP917518:AOP917525 AYL917518:AYL917525 BIH917518:BIH917525 BSD917518:BSD917525 CBZ917518:CBZ917525 CLV917518:CLV917525 CVR917518:CVR917525 DFN917518:DFN917525 DPJ917518:DPJ917525 DZF917518:DZF917525 EJB917518:EJB917525 ESX917518:ESX917525 FCT917518:FCT917525 FMP917518:FMP917525 FWL917518:FWL917525 GGH917518:GGH917525 GQD917518:GQD917525 GZZ917518:GZZ917525 HJV917518:HJV917525 HTR917518:HTR917525 IDN917518:IDN917525 INJ917518:INJ917525 IXF917518:IXF917525 JHB917518:JHB917525 JQX917518:JQX917525 KAT917518:KAT917525 KKP917518:KKP917525 KUL917518:KUL917525 LEH917518:LEH917525 LOD917518:LOD917525 LXZ917518:LXZ917525 MHV917518:MHV917525 MRR917518:MRR917525 NBN917518:NBN917525 NLJ917518:NLJ917525 NVF917518:NVF917525 OFB917518:OFB917525 OOX917518:OOX917525 OYT917518:OYT917525 PIP917518:PIP917525 PSL917518:PSL917525 QCH917518:QCH917525 QMD917518:QMD917525 QVZ917518:QVZ917525 RFV917518:RFV917525 RPR917518:RPR917525 RZN917518:RZN917525 SJJ917518:SJJ917525 STF917518:STF917525 TDB917518:TDB917525 TMX917518:TMX917525 TWT917518:TWT917525 UGP917518:UGP917525 UQL917518:UQL917525 VAH917518:VAH917525 VKD917518:VKD917525 VTZ917518:VTZ917525 WDV917518:WDV917525 WNR917518:WNR917525 WXN917518:WXN917525 BF983054:BF983061 LB983054:LB983061 UX983054:UX983061 AET983054:AET983061 AOP983054:AOP983061 AYL983054:AYL983061 BIH983054:BIH983061 BSD983054:BSD983061 CBZ983054:CBZ983061 CLV983054:CLV983061 CVR983054:CVR983061 DFN983054:DFN983061 DPJ983054:DPJ983061 DZF983054:DZF983061 EJB983054:EJB983061 ESX983054:ESX983061 FCT983054:FCT983061 FMP983054:FMP983061 FWL983054:FWL983061 GGH983054:GGH983061 GQD983054:GQD983061 GZZ983054:GZZ983061 HJV983054:HJV983061 HTR983054:HTR983061 IDN983054:IDN983061 INJ983054:INJ983061 IXF983054:IXF983061 JHB983054:JHB983061 JQX983054:JQX983061 KAT983054:KAT983061 KKP983054:KKP983061 KUL983054:KUL983061 LEH983054:LEH983061 LOD983054:LOD983061 LXZ983054:LXZ983061 MHV983054:MHV983061 MRR983054:MRR983061 NBN983054:NBN983061 NLJ983054:NLJ983061 NVF983054:NVF983061 OFB983054:OFB983061 OOX983054:OOX983061 OYT983054:OYT983061 PIP983054:PIP983061 PSL983054:PSL983061 QCH983054:QCH983061 QMD983054:QMD983061 QVZ983054:QVZ983061 RFV983054:RFV983061 RPR983054:RPR983061 RZN983054:RZN983061 SJJ983054:SJJ983061 STF983054:STF983061 TDB983054:TDB983061 TMX983054:TMX983061 TWT983054:TWT983061 UGP983054:UGP983061 UQL983054:UQL983061 VAH983054:VAH983061 VKD983054:VKD983061 VTZ983054:VTZ983061 WDV983054:WDV983061 WXN18:WXN25 WNR18:WNR25 WDV18:WDV25 VTZ18:VTZ25 VKD18:VKD25 VAH18:VAH25 UQL18:UQL25 UGP18:UGP25 TWT18:TWT25 TMX18:TMX25 TDB18:TDB25 STF18:STF25 SJJ18:SJJ25 RZN18:RZN25 RPR18:RPR25 RFV18:RFV25 QVZ18:QVZ25 QMD18:QMD25 QCH18:QCH25 PSL18:PSL25 PIP18:PIP25 OYT18:OYT25 OOX18:OOX25 OFB18:OFB25 NVF18:NVF25 NLJ18:NLJ25 NBN18:NBN25 MRR18:MRR25 MHV18:MHV25 LXZ18:LXZ25 LOD18:LOD25 LEH18:LEH25 KUL18:KUL25 KKP18:KKP25 KAT18:KAT25 JQX18:JQX25 JHB18:JHB25 IXF18:IXF25 INJ18:INJ25 IDN18:IDN25 HTR18:HTR25 HJV18:HJV25 GZZ18:GZZ25 GQD18:GQD25 GGH18:GGH25 FWL18:FWL25 FMP18:FMP25 FCT18:FCT25 ESX18:ESX25 EJB18:EJB25 DZF18:DZF25 DPJ18:DPJ25 DFN18:DFN25 CVR18:CVR25 CLV18:CLV25 CBZ18:CBZ25 BSD18:BSD25 BIH18:BIH25 AYL18:AYL25 AOP18:AOP25 AET18:AET25 UX18:UX25 LB18:LB25">
      <formula1>900</formula1>
    </dataValidation>
    <dataValidation type="list" allowBlank="1" showInputMessage="1" showErrorMessage="1" errorTitle="Ошибка" error="Выберите значение из списка" sqref="O65554 KT65554 UP65554 AEL65554 AOH65554 AYD65554 BHZ65554 BRV65554 CBR65554 CLN65554 CVJ65554 DFF65554 DPB65554 DYX65554 EIT65554 ESP65554 FCL65554 FMH65554 FWD65554 GFZ65554 GPV65554 GZR65554 HJN65554 HTJ65554 IDF65554 INB65554 IWX65554 JGT65554 JQP65554 KAL65554 KKH65554 KUD65554 LDZ65554 LNV65554 LXR65554 MHN65554 MRJ65554 NBF65554 NLB65554 NUX65554 OET65554 OOP65554 OYL65554 PIH65554 PSD65554 QBZ65554 QLV65554 QVR65554 RFN65554 RPJ65554 RZF65554 SJB65554 SSX65554 TCT65554 TMP65554 TWL65554 UGH65554 UQD65554 UZZ65554 VJV65554 VTR65554 WDN65554 WNJ65554 WXF65554 O131090 KT131090 UP131090 AEL131090 AOH131090 AYD131090 BHZ131090 BRV131090 CBR131090 CLN131090 CVJ131090 DFF131090 DPB131090 DYX131090 EIT131090 ESP131090 FCL131090 FMH131090 FWD131090 GFZ131090 GPV131090 GZR131090 HJN131090 HTJ131090 IDF131090 INB131090 IWX131090 JGT131090 JQP131090 KAL131090 KKH131090 KUD131090 LDZ131090 LNV131090 LXR131090 MHN131090 MRJ131090 NBF131090 NLB131090 NUX131090 OET131090 OOP131090 OYL131090 PIH131090 PSD131090 QBZ131090 QLV131090 QVR131090 RFN131090 RPJ131090 RZF131090 SJB131090 SSX131090 TCT131090 TMP131090 TWL131090 UGH131090 UQD131090 UZZ131090 VJV131090 VTR131090 WDN131090 WNJ131090 WXF131090 O196626 KT196626 UP196626 AEL196626 AOH196626 AYD196626 BHZ196626 BRV196626 CBR196626 CLN196626 CVJ196626 DFF196626 DPB196626 DYX196626 EIT196626 ESP196626 FCL196626 FMH196626 FWD196626 GFZ196626 GPV196626 GZR196626 HJN196626 HTJ196626 IDF196626 INB196626 IWX196626 JGT196626 JQP196626 KAL196626 KKH196626 KUD196626 LDZ196626 LNV196626 LXR196626 MHN196626 MRJ196626 NBF196626 NLB196626 NUX196626 OET196626 OOP196626 OYL196626 PIH196626 PSD196626 QBZ196626 QLV196626 QVR196626 RFN196626 RPJ196626 RZF196626 SJB196626 SSX196626 TCT196626 TMP196626 TWL196626 UGH196626 UQD196626 UZZ196626 VJV196626 VTR196626 WDN196626 WNJ196626 WXF196626 O262162 KT262162 UP262162 AEL262162 AOH262162 AYD262162 BHZ262162 BRV262162 CBR262162 CLN262162 CVJ262162 DFF262162 DPB262162 DYX262162 EIT262162 ESP262162 FCL262162 FMH262162 FWD262162 GFZ262162 GPV262162 GZR262162 HJN262162 HTJ262162 IDF262162 INB262162 IWX262162 JGT262162 JQP262162 KAL262162 KKH262162 KUD262162 LDZ262162 LNV262162 LXR262162 MHN262162 MRJ262162 NBF262162 NLB262162 NUX262162 OET262162 OOP262162 OYL262162 PIH262162 PSD262162 QBZ262162 QLV262162 QVR262162 RFN262162 RPJ262162 RZF262162 SJB262162 SSX262162 TCT262162 TMP262162 TWL262162 UGH262162 UQD262162 UZZ262162 VJV262162 VTR262162 WDN262162 WNJ262162 WXF262162 O327698 KT327698 UP327698 AEL327698 AOH327698 AYD327698 BHZ327698 BRV327698 CBR327698 CLN327698 CVJ327698 DFF327698 DPB327698 DYX327698 EIT327698 ESP327698 FCL327698 FMH327698 FWD327698 GFZ327698 GPV327698 GZR327698 HJN327698 HTJ327698 IDF327698 INB327698 IWX327698 JGT327698 JQP327698 KAL327698 KKH327698 KUD327698 LDZ327698 LNV327698 LXR327698 MHN327698 MRJ327698 NBF327698 NLB327698 NUX327698 OET327698 OOP327698 OYL327698 PIH327698 PSD327698 QBZ327698 QLV327698 QVR327698 RFN327698 RPJ327698 RZF327698 SJB327698 SSX327698 TCT327698 TMP327698 TWL327698 UGH327698 UQD327698 UZZ327698 VJV327698 VTR327698 WDN327698 WNJ327698 WXF327698 O393234 KT393234 UP393234 AEL393234 AOH393234 AYD393234 BHZ393234 BRV393234 CBR393234 CLN393234 CVJ393234 DFF393234 DPB393234 DYX393234 EIT393234 ESP393234 FCL393234 FMH393234 FWD393234 GFZ393234 GPV393234 GZR393234 HJN393234 HTJ393234 IDF393234 INB393234 IWX393234 JGT393234 JQP393234 KAL393234 KKH393234 KUD393234 LDZ393234 LNV393234 LXR393234 MHN393234 MRJ393234 NBF393234 NLB393234 NUX393234 OET393234 OOP393234 OYL393234 PIH393234 PSD393234 QBZ393234 QLV393234 QVR393234 RFN393234 RPJ393234 RZF393234 SJB393234 SSX393234 TCT393234 TMP393234 TWL393234 UGH393234 UQD393234 UZZ393234 VJV393234 VTR393234 WDN393234 WNJ393234 WXF393234 O458770 KT458770 UP458770 AEL458770 AOH458770 AYD458770 BHZ458770 BRV458770 CBR458770 CLN458770 CVJ458770 DFF458770 DPB458770 DYX458770 EIT458770 ESP458770 FCL458770 FMH458770 FWD458770 GFZ458770 GPV458770 GZR458770 HJN458770 HTJ458770 IDF458770 INB458770 IWX458770 JGT458770 JQP458770 KAL458770 KKH458770 KUD458770 LDZ458770 LNV458770 LXR458770 MHN458770 MRJ458770 NBF458770 NLB458770 NUX458770 OET458770 OOP458770 OYL458770 PIH458770 PSD458770 QBZ458770 QLV458770 QVR458770 RFN458770 RPJ458770 RZF458770 SJB458770 SSX458770 TCT458770 TMP458770 TWL458770 UGH458770 UQD458770 UZZ458770 VJV458770 VTR458770 WDN458770 WNJ458770 WXF458770 O524306 KT524306 UP524306 AEL524306 AOH524306 AYD524306 BHZ524306 BRV524306 CBR524306 CLN524306 CVJ524306 DFF524306 DPB524306 DYX524306 EIT524306 ESP524306 FCL524306 FMH524306 FWD524306 GFZ524306 GPV524306 GZR524306 HJN524306 HTJ524306 IDF524306 INB524306 IWX524306 JGT524306 JQP524306 KAL524306 KKH524306 KUD524306 LDZ524306 LNV524306 LXR524306 MHN524306 MRJ524306 NBF524306 NLB524306 NUX524306 OET524306 OOP524306 OYL524306 PIH524306 PSD524306 QBZ524306 QLV524306 QVR524306 RFN524306 RPJ524306 RZF524306 SJB524306 SSX524306 TCT524306 TMP524306 TWL524306 UGH524306 UQD524306 UZZ524306 VJV524306 VTR524306 WDN524306 WNJ524306 WXF524306 O589842 KT589842 UP589842 AEL589842 AOH589842 AYD589842 BHZ589842 BRV589842 CBR589842 CLN589842 CVJ589842 DFF589842 DPB589842 DYX589842 EIT589842 ESP589842 FCL589842 FMH589842 FWD589842 GFZ589842 GPV589842 GZR589842 HJN589842 HTJ589842 IDF589842 INB589842 IWX589842 JGT589842 JQP589842 KAL589842 KKH589842 KUD589842 LDZ589842 LNV589842 LXR589842 MHN589842 MRJ589842 NBF589842 NLB589842 NUX589842 OET589842 OOP589842 OYL589842 PIH589842 PSD589842 QBZ589842 QLV589842 QVR589842 RFN589842 RPJ589842 RZF589842 SJB589842 SSX589842 TCT589842 TMP589842 TWL589842 UGH589842 UQD589842 UZZ589842 VJV589842 VTR589842 WDN589842 WNJ589842 WXF589842 O655378 KT655378 UP655378 AEL655378 AOH655378 AYD655378 BHZ655378 BRV655378 CBR655378 CLN655378 CVJ655378 DFF655378 DPB655378 DYX655378 EIT655378 ESP655378 FCL655378 FMH655378 FWD655378 GFZ655378 GPV655378 GZR655378 HJN655378 HTJ655378 IDF655378 INB655378 IWX655378 JGT655378 JQP655378 KAL655378 KKH655378 KUD655378 LDZ655378 LNV655378 LXR655378 MHN655378 MRJ655378 NBF655378 NLB655378 NUX655378 OET655378 OOP655378 OYL655378 PIH655378 PSD655378 QBZ655378 QLV655378 QVR655378 RFN655378 RPJ655378 RZF655378 SJB655378 SSX655378 TCT655378 TMP655378 TWL655378 UGH655378 UQD655378 UZZ655378 VJV655378 VTR655378 WDN655378 WNJ655378 WXF655378 O720914 KT720914 UP720914 AEL720914 AOH720914 AYD720914 BHZ720914 BRV720914 CBR720914 CLN720914 CVJ720914 DFF720914 DPB720914 DYX720914 EIT720914 ESP720914 FCL720914 FMH720914 FWD720914 GFZ720914 GPV720914 GZR720914 HJN720914 HTJ720914 IDF720914 INB720914 IWX720914 JGT720914 JQP720914 KAL720914 KKH720914 KUD720914 LDZ720914 LNV720914 LXR720914 MHN720914 MRJ720914 NBF720914 NLB720914 NUX720914 OET720914 OOP720914 OYL720914 PIH720914 PSD720914 QBZ720914 QLV720914 QVR720914 RFN720914 RPJ720914 RZF720914 SJB720914 SSX720914 TCT720914 TMP720914 TWL720914 UGH720914 UQD720914 UZZ720914 VJV720914 VTR720914 WDN720914 WNJ720914 WXF720914 O786450 KT786450 UP786450 AEL786450 AOH786450 AYD786450 BHZ786450 BRV786450 CBR786450 CLN786450 CVJ786450 DFF786450 DPB786450 DYX786450 EIT786450 ESP786450 FCL786450 FMH786450 FWD786450 GFZ786450 GPV786450 GZR786450 HJN786450 HTJ786450 IDF786450 INB786450 IWX786450 JGT786450 JQP786450 KAL786450 KKH786450 KUD786450 LDZ786450 LNV786450 LXR786450 MHN786450 MRJ786450 NBF786450 NLB786450 NUX786450 OET786450 OOP786450 OYL786450 PIH786450 PSD786450 QBZ786450 QLV786450 QVR786450 RFN786450 RPJ786450 RZF786450 SJB786450 SSX786450 TCT786450 TMP786450 TWL786450 UGH786450 UQD786450 UZZ786450 VJV786450 VTR786450 WDN786450 WNJ786450 WXF786450 O851986 KT851986 UP851986 AEL851986 AOH851986 AYD851986 BHZ851986 BRV851986 CBR851986 CLN851986 CVJ851986 DFF851986 DPB851986 DYX851986 EIT851986 ESP851986 FCL851986 FMH851986 FWD851986 GFZ851986 GPV851986 GZR851986 HJN851986 HTJ851986 IDF851986 INB851986 IWX851986 JGT851986 JQP851986 KAL851986 KKH851986 KUD851986 LDZ851986 LNV851986 LXR851986 MHN851986 MRJ851986 NBF851986 NLB851986 NUX851986 OET851986 OOP851986 OYL851986 PIH851986 PSD851986 QBZ851986 QLV851986 QVR851986 RFN851986 RPJ851986 RZF851986 SJB851986 SSX851986 TCT851986 TMP851986 TWL851986 UGH851986 UQD851986 UZZ851986 VJV851986 VTR851986 WDN851986 WNJ851986 WXF851986 O917522 KT917522 UP917522 AEL917522 AOH917522 AYD917522 BHZ917522 BRV917522 CBR917522 CLN917522 CVJ917522 DFF917522 DPB917522 DYX917522 EIT917522 ESP917522 FCL917522 FMH917522 FWD917522 GFZ917522 GPV917522 GZR917522 HJN917522 HTJ917522 IDF917522 INB917522 IWX917522 JGT917522 JQP917522 KAL917522 KKH917522 KUD917522 LDZ917522 LNV917522 LXR917522 MHN917522 MRJ917522 NBF917522 NLB917522 NUX917522 OET917522 OOP917522 OYL917522 PIH917522 PSD917522 QBZ917522 QLV917522 QVR917522 RFN917522 RPJ917522 RZF917522 SJB917522 SSX917522 TCT917522 TMP917522 TWL917522 UGH917522 UQD917522 UZZ917522 VJV917522 VTR917522 WDN917522 WNJ917522 WXF917522 O983058 KT983058 UP983058 AEL983058 AOH983058 AYD983058 BHZ983058 BRV983058 CBR983058 CLN983058 CVJ983058 DFF983058 DPB983058 DYX983058 EIT983058 ESP983058 FCL983058 FMH983058 FWD983058 GFZ983058 GPV983058 GZR983058 HJN983058 HTJ983058 IDF983058 INB983058 IWX983058 JGT983058 JQP983058 KAL983058 KKH983058 KUD983058 LDZ983058 LNV983058 LXR983058 MHN983058 MRJ983058 NBF983058 NLB983058 NUX983058 OET983058 OOP983058 OYL983058 PIH983058 PSD983058 QBZ983058 QLV983058 QVR983058 RFN983058 RPJ983058 RZF983058 SJB983058 SSX983058 TCT983058 TMP983058 TWL983058 UGH983058 UQD983058 UZZ983058 VJV983058 VTR983058 WDN983058 WNJ983058 WXF983058 WXF22 WNJ22 WDN22 VTR22 VJV22 UZZ22 UQD22 UGH22 TWL22 TMP22 TCT22 SSX22 SJB22 RZF22 RPJ22 RFN22 QVR22 QLV22 QBZ22 PSD22 PIH22 OYL22 OOP22 OET22 NUX22 NLB22 NBF22 MRJ22 MHN22 LXR22 LNV22 LDZ22 KUD22 KKH22 KAL22 JQP22 JGT22 IWX22 INB22 IDF22 HTJ22 HJN22 GZR22 GPV22 GFZ22 FWD22 FMH22 FCL22 ESP22 EIT22 DYX22 DPB22 DFF22 CVJ22 CLN22 CBR22 BRV22 BHZ22 AYD22 AOH22 AEL22 UP22 KT22 O22 V65554 V131090 V196626 V262162 V327698 V393234 V458770 V524306 V589842 V655378 V720914 V786450 V851986 V917522 V983058 V22 AC65554 AC131090 AC196626 AC262162 AC327698 AC393234 AC458770 AC524306 AC589842 AC655378 AC720914 AC786450 AC851986 AC917522 AC983058 AC22 AJ65554 AJ131090 AJ196626 AJ262162 AJ327698 AJ393234 AJ458770 AJ524306 AJ589842 AJ655378 AJ720914 AJ786450 AJ851986 AJ917522 AJ983058 AJ22 AQ65554 AQ131090 AQ196626 AQ262162 AQ327698 AQ393234 AQ458770 AQ524306 AQ589842 AQ655378 AQ720914 AQ786450 AQ851986 AQ917522 AQ983058 AQ22 AX65554 AX131090 AX196626 AX262162 AX327698 AX393234 AX458770 AX524306 AX589842 AX655378 AX720914 AX786450 AX851986 AX917522 AX983058 AX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492</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1" t="s">
        <v>632</v>
      </c>
      <c r="M5" s="1221"/>
      <c r="N5" s="1221"/>
      <c r="O5" s="1221"/>
      <c r="P5" s="1221"/>
      <c r="Q5" s="1221"/>
      <c r="R5" s="1221"/>
      <c r="S5" s="1221"/>
      <c r="T5" s="1221"/>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3" t="s">
        <v>85</v>
      </c>
      <c r="P7" s="124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503</v>
      </c>
      <c r="N9" s="667"/>
      <c r="O9" s="1227" t="str">
        <f>IF(NameOrPr_ch="",IF(NameOrPr="","",NameOrPr),NameOrPr_ch)</f>
        <v>Региональная служба по тарифам Ростовской области</v>
      </c>
      <c r="P9" s="1227"/>
      <c r="Q9" s="1227"/>
      <c r="R9" s="1227"/>
      <c r="S9" s="1227"/>
      <c r="T9" s="122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7" t="str">
        <f>IF(datePr_ch="",IF(datePr="","",datePr),datePr_ch)</f>
        <v>17.12.2018</v>
      </c>
      <c r="P10" s="1227"/>
      <c r="Q10" s="1227"/>
      <c r="R10" s="1227"/>
      <c r="S10" s="1227"/>
      <c r="T10" s="122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7" t="str">
        <f>IF(numberPr_ch="",IF(numberPr="","",numberPr),numberPr_ch)</f>
        <v>83/54</v>
      </c>
      <c r="P11" s="1227"/>
      <c r="Q11" s="1227"/>
      <c r="R11" s="1227"/>
      <c r="S11" s="1227"/>
      <c r="T11" s="122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502</v>
      </c>
      <c r="N12" s="667"/>
      <c r="O12" s="1227" t="str">
        <f>IF(IstPub_ch="",IF(IstPub="","",IstPub),IstPub_ch)</f>
        <v>www.rst.donland.ru</v>
      </c>
      <c r="P12" s="1227"/>
      <c r="Q12" s="1227"/>
      <c r="R12" s="1227"/>
      <c r="S12" s="1227"/>
      <c r="T12" s="122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2"/>
      <c r="M13" s="1222"/>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8"/>
      <c r="P14" s="1228"/>
      <c r="Q14" s="1228"/>
      <c r="R14" s="1228"/>
      <c r="S14" s="1228"/>
      <c r="T14" s="1228"/>
      <c r="U14" s="1228"/>
    </row>
    <row r="15" spans="1:34">
      <c r="J15" s="530"/>
      <c r="K15" s="530"/>
      <c r="L15" s="1159" t="s">
        <v>454</v>
      </c>
      <c r="M15" s="1159"/>
      <c r="N15" s="1159"/>
      <c r="O15" s="1159"/>
      <c r="P15" s="1159"/>
      <c r="Q15" s="1159"/>
      <c r="R15" s="1159"/>
      <c r="S15" s="1159"/>
      <c r="T15" s="1159"/>
      <c r="U15" s="1159"/>
      <c r="V15" s="1159"/>
      <c r="W15" s="1159" t="s">
        <v>455</v>
      </c>
    </row>
    <row r="16" spans="1:34" ht="14.25" customHeight="1">
      <c r="J16" s="530"/>
      <c r="K16" s="530"/>
      <c r="L16" s="1234" t="s">
        <v>92</v>
      </c>
      <c r="M16" s="1234" t="s">
        <v>640</v>
      </c>
      <c r="N16" s="662"/>
      <c r="O16" s="1235" t="s">
        <v>642</v>
      </c>
      <c r="P16" s="1236"/>
      <c r="Q16" s="1236"/>
      <c r="R16" s="1236"/>
      <c r="S16" s="1236"/>
      <c r="T16" s="1237"/>
      <c r="U16" s="1218" t="s">
        <v>341</v>
      </c>
      <c r="V16" s="1231" t="s">
        <v>275</v>
      </c>
      <c r="W16" s="1159"/>
    </row>
    <row r="17" spans="1:36" ht="14.25" customHeight="1">
      <c r="J17" s="530"/>
      <c r="K17" s="530"/>
      <c r="L17" s="1234"/>
      <c r="M17" s="1234"/>
      <c r="N17" s="663"/>
      <c r="O17" s="1240" t="s">
        <v>606</v>
      </c>
      <c r="P17" s="1238" t="s">
        <v>271</v>
      </c>
      <c r="Q17" s="1239"/>
      <c r="R17" s="1215" t="s">
        <v>655</v>
      </c>
      <c r="S17" s="1216"/>
      <c r="T17" s="1217"/>
      <c r="U17" s="1219"/>
      <c r="V17" s="1232"/>
      <c r="W17" s="1159"/>
    </row>
    <row r="18" spans="1:36" ht="33.75" customHeight="1">
      <c r="J18" s="530"/>
      <c r="K18" s="530"/>
      <c r="L18" s="1234"/>
      <c r="M18" s="1234"/>
      <c r="N18" s="664"/>
      <c r="O18" s="1241"/>
      <c r="P18" s="536" t="s">
        <v>607</v>
      </c>
      <c r="Q18" s="536" t="s">
        <v>6</v>
      </c>
      <c r="R18" s="537" t="s">
        <v>274</v>
      </c>
      <c r="S18" s="1229" t="s">
        <v>273</v>
      </c>
      <c r="T18" s="1230"/>
      <c r="U18" s="1220"/>
      <c r="V18" s="1233"/>
      <c r="W18" s="1159"/>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3">
        <f ca="1">OFFSET(S19,0,-1)+1</f>
        <v>7</v>
      </c>
      <c r="T19" s="1223"/>
      <c r="U19" s="649">
        <f ca="1">OFFSET(U19,0,-2)+1</f>
        <v>8</v>
      </c>
      <c r="V19" s="650">
        <f ca="1">OFFSET(V19,0,-1)</f>
        <v>8</v>
      </c>
      <c r="W19" s="649">
        <f ca="1">OFFSET(W19,0,-1)+1</f>
        <v>9</v>
      </c>
    </row>
    <row r="20" spans="1:36" ht="22.5">
      <c r="A20" s="1207">
        <v>1</v>
      </c>
      <c r="B20" s="884"/>
      <c r="C20" s="884"/>
      <c r="D20" s="884"/>
      <c r="E20" s="885"/>
      <c r="F20" s="886"/>
      <c r="G20" s="886"/>
      <c r="H20" s="886"/>
      <c r="I20" s="887"/>
      <c r="J20" s="882"/>
      <c r="K20" s="889"/>
      <c r="L20" s="594">
        <f>mergeValue(A20)</f>
        <v>1</v>
      </c>
      <c r="M20" s="642" t="s">
        <v>20</v>
      </c>
      <c r="N20" s="647"/>
      <c r="O20" s="1208"/>
      <c r="P20" s="1208"/>
      <c r="Q20" s="1208"/>
      <c r="R20" s="1208"/>
      <c r="S20" s="1208"/>
      <c r="T20" s="1208"/>
      <c r="U20" s="1208"/>
      <c r="V20" s="1208"/>
      <c r="W20" s="631" t="s">
        <v>477</v>
      </c>
      <c r="Y20" s="590"/>
      <c r="Z20" s="590" t="str">
        <f t="shared" ref="Z20:Z33" si="0">IF(M20="","",M20 )</f>
        <v>Наименование тарифа</v>
      </c>
      <c r="AA20" s="590"/>
      <c r="AB20" s="590"/>
      <c r="AC20" s="590"/>
      <c r="AI20" s="586"/>
      <c r="AJ20" s="586"/>
    </row>
    <row r="21" spans="1:36" ht="22.5">
      <c r="A21" s="1207"/>
      <c r="B21" s="1207">
        <v>1</v>
      </c>
      <c r="C21" s="884"/>
      <c r="D21" s="884"/>
      <c r="E21" s="886"/>
      <c r="F21" s="886"/>
      <c r="G21" s="886"/>
      <c r="H21" s="886"/>
      <c r="I21" s="881"/>
      <c r="J21" s="880"/>
      <c r="K21" s="883"/>
      <c r="L21" s="594" t="str">
        <f>mergeValue(A21) &amp;"."&amp; mergeValue(B21)</f>
        <v>1.1</v>
      </c>
      <c r="M21" s="547" t="s">
        <v>16</v>
      </c>
      <c r="N21" s="647"/>
      <c r="O21" s="1208"/>
      <c r="P21" s="1208"/>
      <c r="Q21" s="1208"/>
      <c r="R21" s="1208"/>
      <c r="S21" s="1208"/>
      <c r="T21" s="1208"/>
      <c r="U21" s="1208"/>
      <c r="V21" s="1208"/>
      <c r="W21" s="631" t="s">
        <v>478</v>
      </c>
      <c r="Y21" s="590"/>
      <c r="Z21" s="590" t="str">
        <f t="shared" si="0"/>
        <v>Территория действия тарифа</v>
      </c>
      <c r="AA21" s="590"/>
      <c r="AB21" s="590"/>
      <c r="AC21" s="590"/>
      <c r="AI21" s="586"/>
      <c r="AJ21" s="586"/>
    </row>
    <row r="22" spans="1:36" ht="22.5">
      <c r="A22" s="1207"/>
      <c r="B22" s="1207"/>
      <c r="C22" s="1207">
        <v>1</v>
      </c>
      <c r="D22" s="884"/>
      <c r="E22" s="886"/>
      <c r="F22" s="886"/>
      <c r="G22" s="886"/>
      <c r="H22" s="886"/>
      <c r="I22" s="888"/>
      <c r="J22" s="880"/>
      <c r="K22" s="883"/>
      <c r="L22" s="594" t="str">
        <f>mergeValue(A22) &amp;"."&amp; mergeValue(B22)&amp;"."&amp; mergeValue(C22)</f>
        <v>1.1.1</v>
      </c>
      <c r="M22" s="548" t="s">
        <v>7</v>
      </c>
      <c r="N22" s="647"/>
      <c r="O22" s="1208"/>
      <c r="P22" s="1208"/>
      <c r="Q22" s="1208"/>
      <c r="R22" s="1208"/>
      <c r="S22" s="1208"/>
      <c r="T22" s="1208"/>
      <c r="U22" s="1208"/>
      <c r="V22" s="1208"/>
      <c r="W22" s="631" t="s">
        <v>634</v>
      </c>
      <c r="Y22" s="590"/>
      <c r="Z22" s="590" t="str">
        <f t="shared" si="0"/>
        <v xml:space="preserve">Наименование системы теплоснабжения </v>
      </c>
      <c r="AA22" s="590"/>
      <c r="AB22" s="590"/>
      <c r="AC22" s="590"/>
      <c r="AI22" s="586"/>
      <c r="AJ22" s="586"/>
    </row>
    <row r="23" spans="1:36" ht="22.5">
      <c r="A23" s="1207"/>
      <c r="B23" s="1207"/>
      <c r="C23" s="1207"/>
      <c r="D23" s="1207">
        <v>1</v>
      </c>
      <c r="E23" s="886"/>
      <c r="F23" s="886"/>
      <c r="G23" s="886"/>
      <c r="H23" s="886"/>
      <c r="I23" s="888"/>
      <c r="J23" s="880"/>
      <c r="K23" s="883"/>
      <c r="L23" s="594" t="str">
        <f>mergeValue(A23) &amp;"."&amp; mergeValue(B23)&amp;"."&amp; mergeValue(C23)&amp;"."&amp; mergeValue(D23)</f>
        <v>1.1.1.1</v>
      </c>
      <c r="M23" s="549" t="s">
        <v>22</v>
      </c>
      <c r="N23" s="647"/>
      <c r="O23" s="1208"/>
      <c r="P23" s="1208"/>
      <c r="Q23" s="1208"/>
      <c r="R23" s="1208"/>
      <c r="S23" s="1208"/>
      <c r="T23" s="1208"/>
      <c r="U23" s="1208"/>
      <c r="V23" s="1208"/>
      <c r="W23" s="631" t="s">
        <v>635</v>
      </c>
      <c r="Y23" s="590"/>
      <c r="Z23" s="590" t="str">
        <f t="shared" si="0"/>
        <v xml:space="preserve">Источник тепловой энергии  </v>
      </c>
      <c r="AA23" s="590"/>
      <c r="AB23" s="590"/>
      <c r="AC23" s="590"/>
      <c r="AI23" s="586"/>
      <c r="AJ23" s="586"/>
    </row>
    <row r="24" spans="1:36" ht="101.25">
      <c r="A24" s="1207"/>
      <c r="B24" s="1207"/>
      <c r="C24" s="1207"/>
      <c r="D24" s="1207"/>
      <c r="E24" s="1207">
        <v>1</v>
      </c>
      <c r="F24" s="886"/>
      <c r="G24" s="886"/>
      <c r="H24" s="884">
        <v>1</v>
      </c>
      <c r="I24" s="1207">
        <v>1</v>
      </c>
      <c r="J24" s="886"/>
      <c r="K24" s="891"/>
      <c r="L24" s="594" t="str">
        <f>mergeValue(A24) &amp;"."&amp; mergeValue(B24)&amp;"."&amp; mergeValue(C24)&amp;"."&amp; mergeValue(D24)&amp;"."&amp; mergeValue(E24)</f>
        <v>1.1.1.1.1</v>
      </c>
      <c r="M24" s="555" t="s">
        <v>9</v>
      </c>
      <c r="N24" s="647"/>
      <c r="O24" s="1209"/>
      <c r="P24" s="1209"/>
      <c r="Q24" s="1209"/>
      <c r="R24" s="1209"/>
      <c r="S24" s="1209"/>
      <c r="T24" s="1209"/>
      <c r="U24" s="1209"/>
      <c r="V24" s="1209"/>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7"/>
      <c r="B25" s="1207"/>
      <c r="C25" s="1207"/>
      <c r="D25" s="1207"/>
      <c r="E25" s="1207"/>
      <c r="F25" s="1207">
        <v>1</v>
      </c>
      <c r="G25" s="884"/>
      <c r="H25" s="884"/>
      <c r="I25" s="1207"/>
      <c r="J25" s="1207">
        <v>1</v>
      </c>
      <c r="K25" s="892"/>
      <c r="L25" s="594" t="str">
        <f>mergeValue(A25) &amp;"."&amp; mergeValue(B25)&amp;"."&amp; mergeValue(C25)&amp;"."&amp; mergeValue(D25)&amp;"."&amp; mergeValue(E25)&amp;"."&amp; mergeValue(F25)</f>
        <v>1.1.1.1.1.1</v>
      </c>
      <c r="M25" s="556" t="s">
        <v>10</v>
      </c>
      <c r="N25" s="647"/>
      <c r="O25" s="1210"/>
      <c r="P25" s="1211"/>
      <c r="Q25" s="1211"/>
      <c r="R25" s="1211"/>
      <c r="S25" s="1211"/>
      <c r="T25" s="1211"/>
      <c r="U25" s="1211"/>
      <c r="V25" s="1212"/>
      <c r="W25" s="631" t="s">
        <v>637</v>
      </c>
      <c r="Y25" s="590"/>
      <c r="Z25" s="590" t="str">
        <f t="shared" si="0"/>
        <v>Группа потребителей</v>
      </c>
      <c r="AA25" s="590"/>
      <c r="AB25" s="590"/>
      <c r="AC25" s="590"/>
      <c r="AI25" s="586"/>
      <c r="AJ25" s="586"/>
    </row>
    <row r="26" spans="1:36" ht="189" customHeight="1">
      <c r="A26" s="1207"/>
      <c r="B26" s="1207"/>
      <c r="C26" s="1207"/>
      <c r="D26" s="1207"/>
      <c r="E26" s="1207"/>
      <c r="F26" s="1207"/>
      <c r="G26" s="884">
        <v>1</v>
      </c>
      <c r="H26" s="884"/>
      <c r="I26" s="1207"/>
      <c r="J26" s="1207"/>
      <c r="K26" s="892">
        <v>1</v>
      </c>
      <c r="L26" s="594" t="str">
        <f>mergeValue(A26) &amp;"."&amp; mergeValue(B26)&amp;"."&amp; mergeValue(C26)&amp;"."&amp; mergeValue(D26)&amp;"."&amp; mergeValue(E26)&amp;"."&amp; mergeValue(F26)&amp;"."&amp; mergeValue(G26)</f>
        <v>1.1.1.1.1.1.1</v>
      </c>
      <c r="M26" s="1070"/>
      <c r="N26" s="647"/>
      <c r="O26" s="563"/>
      <c r="P26" s="563"/>
      <c r="Q26" s="1095"/>
      <c r="R26" s="1213"/>
      <c r="S26" s="1214" t="s">
        <v>84</v>
      </c>
      <c r="T26" s="1213"/>
      <c r="U26" s="1214" t="s">
        <v>85</v>
      </c>
      <c r="V26" s="563"/>
      <c r="W26" s="1224" t="s">
        <v>656</v>
      </c>
      <c r="X26" s="586" t="str">
        <f>strCheckDate(O27:V27)</f>
        <v/>
      </c>
      <c r="Y26" s="590"/>
      <c r="Z26" s="590" t="str">
        <f t="shared" si="0"/>
        <v/>
      </c>
      <c r="AA26" s="590"/>
      <c r="AB26" s="590"/>
      <c r="AC26" s="590"/>
      <c r="AI26" s="586"/>
      <c r="AJ26" s="586"/>
    </row>
    <row r="27" spans="1:36" ht="11.25" hidden="1">
      <c r="A27" s="1207"/>
      <c r="B27" s="1207"/>
      <c r="C27" s="1207"/>
      <c r="D27" s="1207"/>
      <c r="E27" s="1207"/>
      <c r="F27" s="1207"/>
      <c r="G27" s="884"/>
      <c r="H27" s="884"/>
      <c r="I27" s="1207"/>
      <c r="J27" s="1207"/>
      <c r="K27" s="892"/>
      <c r="L27" s="601"/>
      <c r="M27" s="647"/>
      <c r="N27" s="647"/>
      <c r="O27" s="563"/>
      <c r="P27" s="563"/>
      <c r="Q27" s="585" t="str">
        <f>R26 &amp; "-" &amp; T26</f>
        <v>-</v>
      </c>
      <c r="R27" s="1213"/>
      <c r="S27" s="1214"/>
      <c r="T27" s="1213"/>
      <c r="U27" s="1214"/>
      <c r="V27" s="563"/>
      <c r="W27" s="1225"/>
      <c r="Y27" s="590"/>
      <c r="Z27" s="590" t="str">
        <f t="shared" si="0"/>
        <v/>
      </c>
      <c r="AA27" s="590"/>
      <c r="AB27" s="590"/>
      <c r="AC27" s="590"/>
      <c r="AI27" s="586"/>
      <c r="AJ27" s="586"/>
    </row>
    <row r="28" spans="1:36" ht="15" customHeight="1">
      <c r="A28" s="1207"/>
      <c r="B28" s="1207"/>
      <c r="C28" s="1207"/>
      <c r="D28" s="1207"/>
      <c r="E28" s="1207"/>
      <c r="F28" s="1207"/>
      <c r="G28" s="886"/>
      <c r="H28" s="884"/>
      <c r="I28" s="1207"/>
      <c r="J28" s="1207"/>
      <c r="K28" s="891"/>
      <c r="L28" s="539"/>
      <c r="M28" s="558" t="s">
        <v>25</v>
      </c>
      <c r="N28" s="565"/>
      <c r="O28" s="565"/>
      <c r="P28" s="565"/>
      <c r="Q28" s="565"/>
      <c r="R28" s="565"/>
      <c r="S28" s="565"/>
      <c r="T28" s="565"/>
      <c r="U28" s="565"/>
      <c r="V28" s="561"/>
      <c r="W28" s="1226"/>
      <c r="Y28" s="590"/>
      <c r="Z28" s="590" t="str">
        <f t="shared" si="0"/>
        <v>Добавить вид теплоносителя (параметры теплоносителя)</v>
      </c>
      <c r="AA28" s="590"/>
      <c r="AB28" s="590"/>
      <c r="AC28" s="590"/>
      <c r="AI28" s="586"/>
      <c r="AJ28" s="586"/>
    </row>
    <row r="29" spans="1:36" ht="15" customHeight="1">
      <c r="A29" s="1207"/>
      <c r="B29" s="1207"/>
      <c r="C29" s="1207"/>
      <c r="D29" s="1207"/>
      <c r="E29" s="1207"/>
      <c r="F29" s="886"/>
      <c r="G29" s="886"/>
      <c r="H29" s="884"/>
      <c r="I29" s="1207"/>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7"/>
      <c r="B30" s="1207"/>
      <c r="C30" s="1207"/>
      <c r="D30" s="1207"/>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7"/>
      <c r="B31" s="1207"/>
      <c r="C31" s="1207"/>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7"/>
      <c r="B32" s="1207"/>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7"/>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492</v>
      </c>
      <c r="G2" s="1202"/>
      <c r="H2" s="1203"/>
      <c r="I2" s="807"/>
    </row>
    <row r="3" spans="1:20" ht="3" customHeight="1"/>
    <row r="4" spans="1:20" s="571" customFormat="1" ht="11.25">
      <c r="A4" s="772"/>
      <c r="B4" s="772"/>
      <c r="C4" s="772"/>
      <c r="D4" s="772"/>
      <c r="F4" s="1159" t="s">
        <v>454</v>
      </c>
      <c r="G4" s="1159"/>
      <c r="H4" s="1159"/>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493</v>
      </c>
      <c r="H7" s="806" t="str">
        <f>IF(dateCh="","",dateCh)</f>
        <v>26.12.2018</v>
      </c>
      <c r="I7" s="817" t="s">
        <v>494</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495</v>
      </c>
      <c r="H8" s="806"/>
      <c r="I8" s="817" t="s">
        <v>591</v>
      </c>
      <c r="J8" s="616"/>
      <c r="K8" s="772"/>
      <c r="L8" s="772"/>
      <c r="M8" s="772"/>
      <c r="N8" s="772"/>
      <c r="O8" s="772"/>
      <c r="P8" s="772"/>
      <c r="Q8" s="772"/>
      <c r="R8" s="772"/>
      <c r="S8" s="772"/>
      <c r="T8" s="772"/>
    </row>
    <row r="9" spans="1:20" s="571" customFormat="1" ht="22.5">
      <c r="A9" s="1205"/>
      <c r="B9" s="772"/>
      <c r="C9" s="772"/>
      <c r="D9" s="772"/>
      <c r="F9" s="815" t="str">
        <f>"3." &amp;mergeValue(A9)</f>
        <v>3.1</v>
      </c>
      <c r="G9" s="816" t="s">
        <v>496</v>
      </c>
      <c r="H9" s="806"/>
      <c r="I9" s="817" t="s">
        <v>589</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497</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593</v>
      </c>
      <c r="H11" s="806" t="str">
        <f>IF(region_name="","",region_name)</f>
        <v>Ростовская область</v>
      </c>
      <c r="I11" s="817" t="s">
        <v>500</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498</v>
      </c>
      <c r="H12" s="806"/>
      <c r="I12" s="817" t="s">
        <v>501</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499</v>
      </c>
      <c r="H13" s="806"/>
      <c r="I13" s="1206" t="s">
        <v>592</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507</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506</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594</v>
      </c>
      <c r="H19" s="1200"/>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1" t="s">
        <v>632</v>
      </c>
      <c r="M5" s="1221"/>
      <c r="N5" s="1221"/>
      <c r="O5" s="1221"/>
      <c r="P5" s="1221"/>
      <c r="Q5" s="1221"/>
      <c r="R5" s="1221"/>
      <c r="S5" s="1221"/>
      <c r="T5" s="1221"/>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4"/>
      <c r="P7" s="1245"/>
      <c r="Q7" s="1245"/>
      <c r="R7" s="1245"/>
      <c r="S7" s="1245"/>
      <c r="T7" s="124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503</v>
      </c>
      <c r="N9" s="667"/>
      <c r="O9" s="1227" t="str">
        <f>IF(NameOrPr_ch="",IF(NameOrPr="","",NameOrPr),NameOrPr_ch)</f>
        <v>Региональная служба по тарифам Ростовской области</v>
      </c>
      <c r="P9" s="1227"/>
      <c r="Q9" s="1227"/>
      <c r="R9" s="1227"/>
      <c r="S9" s="1227"/>
      <c r="T9" s="122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7" t="str">
        <f>IF(datePr_ch="",IF(datePr="","",datePr),datePr_ch)</f>
        <v>17.12.2018</v>
      </c>
      <c r="P10" s="1227"/>
      <c r="Q10" s="1227"/>
      <c r="R10" s="1227"/>
      <c r="S10" s="1227"/>
      <c r="T10" s="122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7" t="str">
        <f>IF(numberPr_ch="",IF(numberPr="","",numberPr),numberPr_ch)</f>
        <v>83/54</v>
      </c>
      <c r="P11" s="1227"/>
      <c r="Q11" s="1227"/>
      <c r="R11" s="1227"/>
      <c r="S11" s="1227"/>
      <c r="T11" s="122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502</v>
      </c>
      <c r="N12" s="667"/>
      <c r="O12" s="1227" t="str">
        <f>IF(IstPub_ch="",IF(IstPub="","",IstPub),IstPub_ch)</f>
        <v>www.rst.donland.ru</v>
      </c>
      <c r="P12" s="1227"/>
      <c r="Q12" s="1227"/>
      <c r="R12" s="1227"/>
      <c r="S12" s="1227"/>
      <c r="T12" s="122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2"/>
      <c r="M13" s="1222"/>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8"/>
      <c r="P14" s="1228"/>
      <c r="Q14" s="1228"/>
      <c r="R14" s="1228"/>
      <c r="S14" s="1228"/>
      <c r="T14" s="1228"/>
      <c r="U14" s="1228"/>
    </row>
    <row r="15" spans="1:34">
      <c r="J15" s="687"/>
      <c r="K15" s="687"/>
      <c r="L15" s="1159" t="s">
        <v>454</v>
      </c>
      <c r="M15" s="1159"/>
      <c r="N15" s="1159"/>
      <c r="O15" s="1159"/>
      <c r="P15" s="1159"/>
      <c r="Q15" s="1159"/>
      <c r="R15" s="1159"/>
      <c r="S15" s="1159"/>
      <c r="T15" s="1159"/>
      <c r="U15" s="1159"/>
      <c r="V15" s="1159"/>
      <c r="W15" s="1159" t="s">
        <v>455</v>
      </c>
    </row>
    <row r="16" spans="1:34" ht="14.25" customHeight="1">
      <c r="J16" s="687"/>
      <c r="K16" s="687"/>
      <c r="L16" s="1234" t="s">
        <v>92</v>
      </c>
      <c r="M16" s="1234" t="s">
        <v>640</v>
      </c>
      <c r="N16" s="662"/>
      <c r="O16" s="1235" t="s">
        <v>642</v>
      </c>
      <c r="P16" s="1236"/>
      <c r="Q16" s="1236"/>
      <c r="R16" s="1236"/>
      <c r="S16" s="1236"/>
      <c r="T16" s="1237"/>
      <c r="U16" s="1218" t="s">
        <v>341</v>
      </c>
      <c r="V16" s="1231" t="s">
        <v>275</v>
      </c>
      <c r="W16" s="1159"/>
    </row>
    <row r="17" spans="1:36" ht="14.25" customHeight="1">
      <c r="J17" s="687"/>
      <c r="K17" s="687"/>
      <c r="L17" s="1234"/>
      <c r="M17" s="1234"/>
      <c r="N17" s="663"/>
      <c r="O17" s="1240" t="s">
        <v>606</v>
      </c>
      <c r="P17" s="1238" t="s">
        <v>271</v>
      </c>
      <c r="Q17" s="1239"/>
      <c r="R17" s="1215" t="s">
        <v>655</v>
      </c>
      <c r="S17" s="1216"/>
      <c r="T17" s="1217"/>
      <c r="U17" s="1219"/>
      <c r="V17" s="1232"/>
      <c r="W17" s="1159"/>
    </row>
    <row r="18" spans="1:36" ht="33.75" customHeight="1">
      <c r="J18" s="687"/>
      <c r="K18" s="687"/>
      <c r="L18" s="1234"/>
      <c r="M18" s="1234"/>
      <c r="N18" s="664"/>
      <c r="O18" s="1241"/>
      <c r="P18" s="757" t="s">
        <v>607</v>
      </c>
      <c r="Q18" s="757" t="s">
        <v>6</v>
      </c>
      <c r="R18" s="781" t="s">
        <v>274</v>
      </c>
      <c r="S18" s="1229" t="s">
        <v>273</v>
      </c>
      <c r="T18" s="1230"/>
      <c r="U18" s="1220"/>
      <c r="V18" s="1233"/>
      <c r="W18" s="1159"/>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3">
        <f ca="1">OFFSET(S19,0,-1)+1</f>
        <v>7</v>
      </c>
      <c r="T19" s="1223"/>
      <c r="U19" s="779">
        <f ca="1">OFFSET(U19,0,-2)+1</f>
        <v>8</v>
      </c>
      <c r="V19" s="650">
        <f ca="1">OFFSET(V19,0,-1)</f>
        <v>8</v>
      </c>
      <c r="W19" s="779">
        <f ca="1">OFFSET(W19,0,-1)+1</f>
        <v>9</v>
      </c>
    </row>
    <row r="20" spans="1:36" ht="22.5">
      <c r="A20" s="1207">
        <v>1</v>
      </c>
      <c r="B20" s="884"/>
      <c r="C20" s="884"/>
      <c r="D20" s="884"/>
      <c r="E20" s="885"/>
      <c r="F20" s="886"/>
      <c r="G20" s="886"/>
      <c r="H20" s="886"/>
      <c r="I20" s="887"/>
      <c r="J20" s="882"/>
      <c r="K20" s="889"/>
      <c r="L20" s="782">
        <f>mergeValue(A20)</f>
        <v>1</v>
      </c>
      <c r="M20" s="642" t="s">
        <v>20</v>
      </c>
      <c r="N20" s="647"/>
      <c r="O20" s="1208"/>
      <c r="P20" s="1208"/>
      <c r="Q20" s="1208"/>
      <c r="R20" s="1208"/>
      <c r="S20" s="1208"/>
      <c r="T20" s="1208"/>
      <c r="U20" s="1208"/>
      <c r="V20" s="1208"/>
      <c r="W20" s="631" t="s">
        <v>477</v>
      </c>
      <c r="Y20" s="830"/>
      <c r="Z20" s="830" t="str">
        <f t="shared" ref="Z20:Z33" si="0">IF(M20="","",M20 )</f>
        <v>Наименование тарифа</v>
      </c>
      <c r="AA20" s="830"/>
      <c r="AB20" s="830"/>
      <c r="AC20" s="830"/>
      <c r="AI20" s="809"/>
      <c r="AJ20" s="809"/>
    </row>
    <row r="21" spans="1:36" ht="22.5">
      <c r="A21" s="1207"/>
      <c r="B21" s="1207">
        <v>1</v>
      </c>
      <c r="C21" s="884"/>
      <c r="D21" s="884"/>
      <c r="E21" s="886"/>
      <c r="F21" s="886"/>
      <c r="G21" s="886"/>
      <c r="H21" s="886"/>
      <c r="I21" s="881"/>
      <c r="J21" s="880"/>
      <c r="K21" s="883"/>
      <c r="L21" s="782" t="str">
        <f>mergeValue(A21) &amp;"."&amp; mergeValue(B21)</f>
        <v>1.1</v>
      </c>
      <c r="M21" s="693" t="s">
        <v>16</v>
      </c>
      <c r="N21" s="647"/>
      <c r="O21" s="1208"/>
      <c r="P21" s="1208"/>
      <c r="Q21" s="1208"/>
      <c r="R21" s="1208"/>
      <c r="S21" s="1208"/>
      <c r="T21" s="1208"/>
      <c r="U21" s="1208"/>
      <c r="V21" s="1208"/>
      <c r="W21" s="631" t="s">
        <v>478</v>
      </c>
      <c r="Y21" s="830"/>
      <c r="Z21" s="830" t="str">
        <f t="shared" si="0"/>
        <v>Территория действия тарифа</v>
      </c>
      <c r="AA21" s="830"/>
      <c r="AB21" s="830"/>
      <c r="AC21" s="830"/>
      <c r="AI21" s="809"/>
      <c r="AJ21" s="809"/>
    </row>
    <row r="22" spans="1:36" ht="22.5">
      <c r="A22" s="1207"/>
      <c r="B22" s="1207"/>
      <c r="C22" s="1207">
        <v>1</v>
      </c>
      <c r="D22" s="884"/>
      <c r="E22" s="886"/>
      <c r="F22" s="886"/>
      <c r="G22" s="886"/>
      <c r="H22" s="886"/>
      <c r="I22" s="888"/>
      <c r="J22" s="880"/>
      <c r="K22" s="883"/>
      <c r="L22" s="782" t="str">
        <f>mergeValue(A22) &amp;"."&amp; mergeValue(B22)&amp;"."&amp; mergeValue(C22)</f>
        <v>1.1.1</v>
      </c>
      <c r="M22" s="694" t="s">
        <v>7</v>
      </c>
      <c r="N22" s="647"/>
      <c r="O22" s="1208"/>
      <c r="P22" s="1208"/>
      <c r="Q22" s="1208"/>
      <c r="R22" s="1208"/>
      <c r="S22" s="1208"/>
      <c r="T22" s="1208"/>
      <c r="U22" s="1208"/>
      <c r="V22" s="1208"/>
      <c r="W22" s="631" t="s">
        <v>634</v>
      </c>
      <c r="Y22" s="830"/>
      <c r="Z22" s="830" t="str">
        <f t="shared" si="0"/>
        <v xml:space="preserve">Наименование системы теплоснабжения </v>
      </c>
      <c r="AA22" s="830"/>
      <c r="AB22" s="830"/>
      <c r="AC22" s="830"/>
      <c r="AI22" s="809"/>
      <c r="AJ22" s="809"/>
    </row>
    <row r="23" spans="1:36" ht="22.5">
      <c r="A23" s="1207"/>
      <c r="B23" s="1207"/>
      <c r="C23" s="1207"/>
      <c r="D23" s="1207">
        <v>1</v>
      </c>
      <c r="E23" s="886"/>
      <c r="F23" s="886"/>
      <c r="G23" s="886"/>
      <c r="H23" s="886"/>
      <c r="I23" s="888"/>
      <c r="J23" s="880"/>
      <c r="K23" s="883"/>
      <c r="L23" s="782" t="str">
        <f>mergeValue(A23) &amp;"."&amp; mergeValue(B23)&amp;"."&amp; mergeValue(C23)&amp;"."&amp; mergeValue(D23)</f>
        <v>1.1.1.1</v>
      </c>
      <c r="M23" s="695" t="s">
        <v>22</v>
      </c>
      <c r="N23" s="647"/>
      <c r="O23" s="1208"/>
      <c r="P23" s="1208"/>
      <c r="Q23" s="1208"/>
      <c r="R23" s="1208"/>
      <c r="S23" s="1208"/>
      <c r="T23" s="1208"/>
      <c r="U23" s="1208"/>
      <c r="V23" s="1208"/>
      <c r="W23" s="631" t="s">
        <v>635</v>
      </c>
      <c r="Y23" s="830"/>
      <c r="Z23" s="830" t="str">
        <f t="shared" si="0"/>
        <v xml:space="preserve">Источник тепловой энергии  </v>
      </c>
      <c r="AA23" s="830"/>
      <c r="AB23" s="830"/>
      <c r="AC23" s="830"/>
      <c r="AI23" s="809"/>
      <c r="AJ23" s="809"/>
    </row>
    <row r="24" spans="1:36" ht="101.25">
      <c r="A24" s="1207"/>
      <c r="B24" s="1207"/>
      <c r="C24" s="1207"/>
      <c r="D24" s="1207"/>
      <c r="E24" s="1207">
        <v>1</v>
      </c>
      <c r="F24" s="886"/>
      <c r="G24" s="886"/>
      <c r="H24" s="884">
        <v>1</v>
      </c>
      <c r="I24" s="1207">
        <v>1</v>
      </c>
      <c r="J24" s="886"/>
      <c r="K24" s="891"/>
      <c r="L24" s="782" t="str">
        <f>mergeValue(A24) &amp;"."&amp; mergeValue(B24)&amp;"."&amp; mergeValue(C24)&amp;"."&amp; mergeValue(D24)&amp;"."&amp; mergeValue(E24)</f>
        <v>1.1.1.1.1</v>
      </c>
      <c r="M24" s="555" t="s">
        <v>9</v>
      </c>
      <c r="N24" s="647"/>
      <c r="O24" s="1209"/>
      <c r="P24" s="1209"/>
      <c r="Q24" s="1209"/>
      <c r="R24" s="1209"/>
      <c r="S24" s="1209"/>
      <c r="T24" s="1209"/>
      <c r="U24" s="1209"/>
      <c r="V24" s="1209"/>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7"/>
      <c r="B25" s="1207"/>
      <c r="C25" s="1207"/>
      <c r="D25" s="1207"/>
      <c r="E25" s="1207"/>
      <c r="F25" s="1207">
        <v>1</v>
      </c>
      <c r="G25" s="884"/>
      <c r="H25" s="884"/>
      <c r="I25" s="1207"/>
      <c r="J25" s="1207">
        <v>1</v>
      </c>
      <c r="K25" s="892"/>
      <c r="L25" s="782" t="str">
        <f>mergeValue(A25) &amp;"."&amp; mergeValue(B25)&amp;"."&amp; mergeValue(C25)&amp;"."&amp; mergeValue(D25)&amp;"."&amp; mergeValue(E25)&amp;"."&amp; mergeValue(F25)</f>
        <v>1.1.1.1.1.1</v>
      </c>
      <c r="M25" s="556" t="s">
        <v>10</v>
      </c>
      <c r="N25" s="647"/>
      <c r="O25" s="1209"/>
      <c r="P25" s="1209"/>
      <c r="Q25" s="1209"/>
      <c r="R25" s="1209"/>
      <c r="S25" s="1209"/>
      <c r="T25" s="1209"/>
      <c r="U25" s="1209"/>
      <c r="V25" s="1209"/>
      <c r="W25" s="631" t="s">
        <v>637</v>
      </c>
      <c r="Y25" s="830"/>
      <c r="Z25" s="830" t="str">
        <f t="shared" si="0"/>
        <v>Группа потребителей</v>
      </c>
      <c r="AA25" s="830"/>
      <c r="AB25" s="830"/>
      <c r="AC25" s="830"/>
      <c r="AI25" s="809"/>
      <c r="AJ25" s="809"/>
    </row>
    <row r="26" spans="1:36" ht="189" customHeight="1">
      <c r="A26" s="1207"/>
      <c r="B26" s="1207"/>
      <c r="C26" s="1207"/>
      <c r="D26" s="1207"/>
      <c r="E26" s="1207"/>
      <c r="F26" s="1207"/>
      <c r="G26" s="884">
        <v>1</v>
      </c>
      <c r="H26" s="884"/>
      <c r="I26" s="1207"/>
      <c r="J26" s="1207"/>
      <c r="K26" s="892">
        <v>1</v>
      </c>
      <c r="L26" s="782" t="str">
        <f>mergeValue(A26) &amp;"."&amp; mergeValue(B26)&amp;"."&amp; mergeValue(C26)&amp;"."&amp; mergeValue(D26)&amp;"."&amp; mergeValue(E26)&amp;"."&amp; mergeValue(F26)&amp;"."&amp; mergeValue(G26)</f>
        <v>1.1.1.1.1.1.1</v>
      </c>
      <c r="M26" s="1070"/>
      <c r="N26" s="647"/>
      <c r="O26" s="764"/>
      <c r="P26" s="764"/>
      <c r="Q26" s="1095"/>
      <c r="R26" s="1213"/>
      <c r="S26" s="1214" t="s">
        <v>84</v>
      </c>
      <c r="T26" s="1213"/>
      <c r="U26" s="1214" t="s">
        <v>85</v>
      </c>
      <c r="V26" s="764"/>
      <c r="W26" s="1224" t="s">
        <v>656</v>
      </c>
      <c r="X26" s="809" t="str">
        <f>strCheckDate(O27:V27)</f>
        <v/>
      </c>
      <c r="Y26" s="830"/>
      <c r="Z26" s="830" t="str">
        <f t="shared" si="0"/>
        <v/>
      </c>
      <c r="AA26" s="830"/>
      <c r="AB26" s="830"/>
      <c r="AC26" s="830"/>
      <c r="AI26" s="809"/>
      <c r="AJ26" s="809"/>
    </row>
    <row r="27" spans="1:36" ht="11.25" hidden="1">
      <c r="A27" s="1207"/>
      <c r="B27" s="1207"/>
      <c r="C27" s="1207"/>
      <c r="D27" s="1207"/>
      <c r="E27" s="1207"/>
      <c r="F27" s="1207"/>
      <c r="G27" s="884"/>
      <c r="H27" s="884"/>
      <c r="I27" s="1207"/>
      <c r="J27" s="1207"/>
      <c r="K27" s="892"/>
      <c r="L27" s="801"/>
      <c r="M27" s="647"/>
      <c r="N27" s="647"/>
      <c r="O27" s="764"/>
      <c r="P27" s="764"/>
      <c r="Q27" s="770" t="str">
        <f>R26 &amp; "-" &amp; T26</f>
        <v>-</v>
      </c>
      <c r="R27" s="1213"/>
      <c r="S27" s="1214"/>
      <c r="T27" s="1213"/>
      <c r="U27" s="1214"/>
      <c r="V27" s="764"/>
      <c r="W27" s="1225"/>
      <c r="Y27" s="830"/>
      <c r="Z27" s="830" t="str">
        <f t="shared" si="0"/>
        <v/>
      </c>
      <c r="AA27" s="830"/>
      <c r="AB27" s="830"/>
      <c r="AC27" s="830"/>
      <c r="AI27" s="809"/>
      <c r="AJ27" s="809"/>
    </row>
    <row r="28" spans="1:36" ht="15" customHeight="1">
      <c r="A28" s="1207"/>
      <c r="B28" s="1207"/>
      <c r="C28" s="1207"/>
      <c r="D28" s="1207"/>
      <c r="E28" s="1207"/>
      <c r="F28" s="1207"/>
      <c r="G28" s="886"/>
      <c r="H28" s="884"/>
      <c r="I28" s="1207"/>
      <c r="J28" s="1207"/>
      <c r="K28" s="891"/>
      <c r="L28" s="689"/>
      <c r="M28" s="558" t="s">
        <v>25</v>
      </c>
      <c r="N28" s="766"/>
      <c r="O28" s="766"/>
      <c r="P28" s="766"/>
      <c r="Q28" s="766"/>
      <c r="R28" s="766"/>
      <c r="S28" s="766"/>
      <c r="T28" s="766"/>
      <c r="U28" s="766"/>
      <c r="V28" s="763"/>
      <c r="W28" s="1226"/>
      <c r="Y28" s="830"/>
      <c r="Z28" s="830" t="str">
        <f t="shared" si="0"/>
        <v>Добавить вид теплоносителя (параметры теплоносителя)</v>
      </c>
      <c r="AA28" s="830"/>
      <c r="AB28" s="830"/>
      <c r="AC28" s="830"/>
      <c r="AI28" s="809"/>
      <c r="AJ28" s="809"/>
    </row>
    <row r="29" spans="1:36" ht="15" customHeight="1">
      <c r="A29" s="1207"/>
      <c r="B29" s="1207"/>
      <c r="C29" s="1207"/>
      <c r="D29" s="1207"/>
      <c r="E29" s="1207"/>
      <c r="F29" s="886"/>
      <c r="G29" s="886"/>
      <c r="H29" s="884"/>
      <c r="I29" s="1207"/>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7"/>
      <c r="B30" s="1207"/>
      <c r="C30" s="1207"/>
      <c r="D30" s="1207"/>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7"/>
      <c r="B31" s="1207"/>
      <c r="C31" s="1207"/>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7"/>
      <c r="B32" s="1207"/>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7"/>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633</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492</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1" t="s">
        <v>632</v>
      </c>
      <c r="M5" s="1221"/>
      <c r="N5" s="1221"/>
      <c r="O5" s="1221"/>
      <c r="P5" s="1221"/>
      <c r="Q5" s="1221"/>
      <c r="R5" s="1221"/>
      <c r="S5" s="1221"/>
      <c r="T5" s="1221"/>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503</v>
      </c>
      <c r="N7" s="667"/>
      <c r="O7" s="1227" t="str">
        <f>IF(NameOrPr_ch="",IF(NameOrPr="","",NameOrPr),NameOrPr_ch)</f>
        <v>Региональная служба по тарифам Ростовской области</v>
      </c>
      <c r="P7" s="1227"/>
      <c r="Q7" s="1227"/>
      <c r="R7" s="1227"/>
      <c r="S7" s="1227"/>
      <c r="T7" s="122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7" t="str">
        <f>IF(datePr_ch="",IF(datePr="","",datePr),datePr_ch)</f>
        <v>17.12.2018</v>
      </c>
      <c r="P8" s="1227"/>
      <c r="Q8" s="1227"/>
      <c r="R8" s="1227"/>
      <c r="S8" s="1227"/>
      <c r="T8" s="122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7" t="str">
        <f>IF(numberPr_ch="",IF(numberPr="","",numberPr),numberPr_ch)</f>
        <v>83/54</v>
      </c>
      <c r="P9" s="1227"/>
      <c r="Q9" s="1227"/>
      <c r="R9" s="1227"/>
      <c r="S9" s="1227"/>
      <c r="T9" s="122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502</v>
      </c>
      <c r="N10" s="667"/>
      <c r="O10" s="1227" t="str">
        <f>IF(IstPub_ch="",IF(IstPub="","",IstPub),IstPub_ch)</f>
        <v>www.rst.donland.ru</v>
      </c>
      <c r="P10" s="1227"/>
      <c r="Q10" s="1227"/>
      <c r="R10" s="1227"/>
      <c r="S10" s="1227"/>
      <c r="T10" s="122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8"/>
      <c r="P12" s="1248"/>
      <c r="Q12" s="1248"/>
      <c r="R12" s="1248"/>
      <c r="S12" s="1248"/>
      <c r="T12" s="1248"/>
      <c r="U12" s="1248"/>
    </row>
    <row r="13" spans="1:33">
      <c r="J13" s="482"/>
      <c r="K13" s="482"/>
      <c r="L13" s="1159" t="s">
        <v>454</v>
      </c>
      <c r="M13" s="1159"/>
      <c r="N13" s="1159"/>
      <c r="O13" s="1159"/>
      <c r="P13" s="1159"/>
      <c r="Q13" s="1159"/>
      <c r="R13" s="1159"/>
      <c r="S13" s="1159"/>
      <c r="T13" s="1159"/>
      <c r="U13" s="1159"/>
      <c r="V13" s="1159"/>
      <c r="W13" s="1159" t="s">
        <v>455</v>
      </c>
    </row>
    <row r="14" spans="1:33" ht="14.25" customHeight="1">
      <c r="J14" s="482"/>
      <c r="K14" s="482"/>
      <c r="L14" s="1234" t="s">
        <v>92</v>
      </c>
      <c r="M14" s="1234" t="s">
        <v>640</v>
      </c>
      <c r="N14" s="475"/>
      <c r="O14" s="1235" t="s">
        <v>642</v>
      </c>
      <c r="P14" s="1236"/>
      <c r="Q14" s="1236"/>
      <c r="R14" s="1236"/>
      <c r="S14" s="1236"/>
      <c r="T14" s="1237"/>
      <c r="U14" s="1218" t="s">
        <v>341</v>
      </c>
      <c r="V14" s="1247" t="s">
        <v>275</v>
      </c>
      <c r="W14" s="1159"/>
    </row>
    <row r="15" spans="1:33" ht="14.25" customHeight="1">
      <c r="J15" s="482"/>
      <c r="K15" s="482"/>
      <c r="L15" s="1234"/>
      <c r="M15" s="1234"/>
      <c r="N15" s="474"/>
      <c r="O15" s="1240" t="s">
        <v>641</v>
      </c>
      <c r="P15" s="656"/>
      <c r="Q15" s="656"/>
      <c r="R15" s="1216" t="s">
        <v>655</v>
      </c>
      <c r="S15" s="1216"/>
      <c r="T15" s="1217"/>
      <c r="U15" s="1219"/>
      <c r="V15" s="1247"/>
      <c r="W15" s="1159"/>
    </row>
    <row r="16" spans="1:33" ht="30.75" customHeight="1">
      <c r="J16" s="482"/>
      <c r="K16" s="482"/>
      <c r="L16" s="1234"/>
      <c r="M16" s="1234"/>
      <c r="N16" s="473"/>
      <c r="O16" s="1241"/>
      <c r="P16" s="654"/>
      <c r="Q16" s="655"/>
      <c r="R16" s="537" t="s">
        <v>274</v>
      </c>
      <c r="S16" s="1229" t="s">
        <v>273</v>
      </c>
      <c r="T16" s="1230"/>
      <c r="U16" s="1220"/>
      <c r="V16" s="1247"/>
      <c r="W16" s="1159"/>
    </row>
    <row r="17" spans="1:33">
      <c r="J17" s="482"/>
      <c r="K17" s="490">
        <v>1</v>
      </c>
      <c r="L17" s="638" t="s">
        <v>93</v>
      </c>
      <c r="M17" s="638" t="s">
        <v>49</v>
      </c>
      <c r="N17" s="510" t="s">
        <v>49</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33" ht="22.5">
      <c r="A18" s="1207">
        <v>1</v>
      </c>
      <c r="B18" s="902"/>
      <c r="C18" s="902"/>
      <c r="D18" s="902"/>
      <c r="E18" s="903"/>
      <c r="F18" s="904"/>
      <c r="G18" s="904"/>
      <c r="H18" s="904"/>
      <c r="I18" s="905"/>
      <c r="J18" s="900"/>
      <c r="K18" s="907"/>
      <c r="L18" s="594">
        <f>mergeValue(A18)</f>
        <v>1</v>
      </c>
      <c r="M18" s="642" t="s">
        <v>20</v>
      </c>
      <c r="N18" s="581"/>
      <c r="O18" s="1249"/>
      <c r="P18" s="1249"/>
      <c r="Q18" s="1249"/>
      <c r="R18" s="1249"/>
      <c r="S18" s="1249"/>
      <c r="T18" s="1249"/>
      <c r="U18" s="1249"/>
      <c r="V18" s="1249"/>
      <c r="W18" s="631" t="s">
        <v>477</v>
      </c>
    </row>
    <row r="19" spans="1:33" ht="22.5">
      <c r="A19" s="1207"/>
      <c r="B19" s="1207">
        <v>1</v>
      </c>
      <c r="C19" s="902"/>
      <c r="D19" s="902"/>
      <c r="E19" s="904"/>
      <c r="F19" s="904"/>
      <c r="G19" s="904"/>
      <c r="H19" s="904"/>
      <c r="I19" s="899"/>
      <c r="J19" s="898"/>
      <c r="K19" s="901"/>
      <c r="L19" s="594" t="str">
        <f>mergeValue(A19) &amp;"."&amp; mergeValue(B19)</f>
        <v>1.1</v>
      </c>
      <c r="M19" s="547" t="s">
        <v>16</v>
      </c>
      <c r="N19" s="581"/>
      <c r="O19" s="1249"/>
      <c r="P19" s="1249"/>
      <c r="Q19" s="1249"/>
      <c r="R19" s="1249"/>
      <c r="S19" s="1249"/>
      <c r="T19" s="1249"/>
      <c r="U19" s="1249"/>
      <c r="V19" s="1249"/>
      <c r="W19" s="631" t="s">
        <v>478</v>
      </c>
    </row>
    <row r="20" spans="1:33" ht="22.5">
      <c r="A20" s="1207"/>
      <c r="B20" s="1207"/>
      <c r="C20" s="1207">
        <v>1</v>
      </c>
      <c r="D20" s="902"/>
      <c r="E20" s="904"/>
      <c r="F20" s="904"/>
      <c r="G20" s="904"/>
      <c r="H20" s="904"/>
      <c r="I20" s="906"/>
      <c r="J20" s="898"/>
      <c r="K20" s="901"/>
      <c r="L20" s="594" t="str">
        <f>mergeValue(A20) &amp;"."&amp; mergeValue(B20)&amp;"."&amp; mergeValue(C20)</f>
        <v>1.1.1</v>
      </c>
      <c r="M20" s="548" t="s">
        <v>7</v>
      </c>
      <c r="N20" s="581"/>
      <c r="O20" s="1249"/>
      <c r="P20" s="1249"/>
      <c r="Q20" s="1249"/>
      <c r="R20" s="1249"/>
      <c r="S20" s="1249"/>
      <c r="T20" s="1249"/>
      <c r="U20" s="1249"/>
      <c r="V20" s="1249"/>
      <c r="W20" s="631" t="s">
        <v>634</v>
      </c>
    </row>
    <row r="21" spans="1:33" ht="22.5">
      <c r="A21" s="1207"/>
      <c r="B21" s="1207"/>
      <c r="C21" s="1207"/>
      <c r="D21" s="1207">
        <v>1</v>
      </c>
      <c r="E21" s="904"/>
      <c r="F21" s="904"/>
      <c r="G21" s="904"/>
      <c r="H21" s="904"/>
      <c r="I21" s="906"/>
      <c r="J21" s="898"/>
      <c r="K21" s="901"/>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3" ht="101.25">
      <c r="A22" s="1207"/>
      <c r="B22" s="1207"/>
      <c r="C22" s="1207"/>
      <c r="D22" s="1207"/>
      <c r="E22" s="1207">
        <v>1</v>
      </c>
      <c r="F22" s="904"/>
      <c r="G22" s="904"/>
      <c r="H22" s="902">
        <v>1</v>
      </c>
      <c r="I22" s="1207">
        <v>1</v>
      </c>
      <c r="J22" s="904"/>
      <c r="K22" s="909"/>
      <c r="L22" s="594" t="str">
        <f>mergeValue(A22) &amp;"."&amp; mergeValue(B22)&amp;"."&amp; mergeValue(C22)&amp;"."&amp; mergeValue(D22)&amp;"."&amp; mergeValue(E22)</f>
        <v>1.1.1.1.1</v>
      </c>
      <c r="M22" s="555" t="s">
        <v>9</v>
      </c>
      <c r="N22" s="582"/>
      <c r="O22" s="1209"/>
      <c r="P22" s="1209"/>
      <c r="Q22" s="1209"/>
      <c r="R22" s="1209"/>
      <c r="S22" s="1209"/>
      <c r="T22" s="1209"/>
      <c r="U22" s="1209"/>
      <c r="V22" s="1209"/>
      <c r="W22" s="631" t="s">
        <v>639</v>
      </c>
    </row>
    <row r="23" spans="1:33" ht="90">
      <c r="A23" s="1207"/>
      <c r="B23" s="1207"/>
      <c r="C23" s="1207"/>
      <c r="D23" s="1207"/>
      <c r="E23" s="1207"/>
      <c r="F23" s="1207">
        <v>1</v>
      </c>
      <c r="G23" s="902"/>
      <c r="H23" s="902"/>
      <c r="I23" s="1207"/>
      <c r="J23" s="1207">
        <v>1</v>
      </c>
      <c r="K23" s="910"/>
      <c r="L23" s="594" t="str">
        <f>mergeValue(A23) &amp;"."&amp; mergeValue(B23)&amp;"."&amp; mergeValue(C23)&amp;"."&amp; mergeValue(D23)&amp;"."&amp; mergeValue(E23)&amp;"."&amp; mergeValue(F23)</f>
        <v>1.1.1.1.1.1</v>
      </c>
      <c r="M23" s="556" t="s">
        <v>10</v>
      </c>
      <c r="N23" s="582"/>
      <c r="O23" s="1210"/>
      <c r="P23" s="1211"/>
      <c r="Q23" s="1211"/>
      <c r="R23" s="1211"/>
      <c r="S23" s="1211"/>
      <c r="T23" s="1211"/>
      <c r="U23" s="1211"/>
      <c r="V23" s="1212"/>
      <c r="W23" s="631" t="s">
        <v>637</v>
      </c>
      <c r="Y23" s="505" t="str">
        <f>strCheckUnique(Z23:Z26)</f>
        <v/>
      </c>
      <c r="AA23" s="505" t="str">
        <f>IF(O23="","",O23 &amp; ":_")</f>
        <v/>
      </c>
    </row>
    <row r="24" spans="1:33" ht="189" customHeight="1">
      <c r="A24" s="1207"/>
      <c r="B24" s="1207"/>
      <c r="C24" s="1207"/>
      <c r="D24" s="1207"/>
      <c r="E24" s="1207"/>
      <c r="F24" s="1207"/>
      <c r="G24" s="902">
        <v>1</v>
      </c>
      <c r="H24" s="902"/>
      <c r="I24" s="1207"/>
      <c r="J24" s="1207"/>
      <c r="K24" s="910">
        <v>1</v>
      </c>
      <c r="L24" s="594" t="str">
        <f>mergeValue(A24) &amp;"."&amp; mergeValue(B24)&amp;"."&amp; mergeValue(C24)&amp;"."&amp; mergeValue(D24)&amp;"."&amp; mergeValue(E24)&amp;"."&amp; mergeValue(F24)&amp;"."&amp; mergeValue(G24)</f>
        <v>1.1.1.1.1.1.1</v>
      </c>
      <c r="M24" s="1070"/>
      <c r="N24" s="587"/>
      <c r="O24" s="1079"/>
      <c r="P24" s="563"/>
      <c r="Q24" s="563"/>
      <c r="R24" s="1242"/>
      <c r="S24" s="1214" t="s">
        <v>84</v>
      </c>
      <c r="T24" s="1242"/>
      <c r="U24" s="1214" t="s">
        <v>85</v>
      </c>
      <c r="V24" s="579"/>
      <c r="W24" s="1224" t="s">
        <v>657</v>
      </c>
      <c r="X24" s="501" t="str">
        <f>strCheckDate(O25:V25)</f>
        <v/>
      </c>
      <c r="Y24" s="505"/>
      <c r="Z24" s="505" t="str">
        <f>IF(M24="","",M24 )</f>
        <v/>
      </c>
      <c r="AA24" s="505"/>
      <c r="AB24" s="505"/>
      <c r="AC24" s="505"/>
    </row>
    <row r="25" spans="1:33" ht="11.25" hidden="1">
      <c r="A25" s="1207"/>
      <c r="B25" s="1207"/>
      <c r="C25" s="1207"/>
      <c r="D25" s="1207"/>
      <c r="E25" s="1207"/>
      <c r="F25" s="1207"/>
      <c r="G25" s="902"/>
      <c r="H25" s="902"/>
      <c r="I25" s="1207"/>
      <c r="J25" s="1207"/>
      <c r="K25" s="910"/>
      <c r="L25" s="601"/>
      <c r="M25" s="647"/>
      <c r="N25" s="587"/>
      <c r="O25" s="585"/>
      <c r="P25" s="563"/>
      <c r="Q25" s="585" t="str">
        <f>R24 &amp; "-" &amp; T24</f>
        <v>-</v>
      </c>
      <c r="R25" s="1213"/>
      <c r="S25" s="1214"/>
      <c r="T25" s="1213"/>
      <c r="U25" s="1214"/>
      <c r="V25" s="579"/>
      <c r="W25" s="1225"/>
    </row>
    <row r="26" spans="1:33" s="476" customFormat="1" ht="15" customHeight="1">
      <c r="A26" s="1207"/>
      <c r="B26" s="1207"/>
      <c r="C26" s="1207"/>
      <c r="D26" s="1207"/>
      <c r="E26" s="1207"/>
      <c r="F26" s="1207"/>
      <c r="G26" s="904"/>
      <c r="H26" s="902"/>
      <c r="I26" s="1207"/>
      <c r="J26" s="1207"/>
      <c r="K26" s="909"/>
      <c r="L26" s="539"/>
      <c r="M26" s="558" t="s">
        <v>25</v>
      </c>
      <c r="N26" s="552"/>
      <c r="O26" s="546"/>
      <c r="P26" s="546"/>
      <c r="Q26" s="546"/>
      <c r="R26" s="574"/>
      <c r="S26" s="565"/>
      <c r="T26" s="564"/>
      <c r="U26" s="552"/>
      <c r="V26" s="561"/>
      <c r="W26" s="1226"/>
      <c r="X26" s="502"/>
      <c r="Y26" s="502"/>
      <c r="Z26" s="502"/>
      <c r="AA26" s="502"/>
      <c r="AB26" s="502"/>
      <c r="AC26" s="502"/>
      <c r="AD26" s="502"/>
      <c r="AE26" s="502"/>
      <c r="AF26" s="502"/>
      <c r="AG26" s="502"/>
    </row>
    <row r="27" spans="1:33" s="476" customFormat="1" ht="15" customHeight="1">
      <c r="A27" s="1207"/>
      <c r="B27" s="1207"/>
      <c r="C27" s="1207"/>
      <c r="D27" s="1207"/>
      <c r="E27" s="1207"/>
      <c r="F27" s="904"/>
      <c r="G27" s="904"/>
      <c r="H27" s="902"/>
      <c r="I27" s="1207"/>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7"/>
      <c r="B28" s="1207"/>
      <c r="C28" s="1207"/>
      <c r="D28" s="1207"/>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7"/>
      <c r="B29" s="1207"/>
      <c r="C29" s="1207"/>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7"/>
      <c r="B30" s="1207"/>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7"/>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492</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шаблона: " &amp; GetCode()</f>
        <v>Код шаблона: FAS.JKH.OPEN.INFO.PRICE.WARM</v>
      </c>
      <c r="C2" s="1136"/>
      <c r="D2" s="1136"/>
      <c r="E2" s="1136"/>
      <c r="F2" s="1136"/>
      <c r="G2" s="1136"/>
      <c r="Q2" s="230"/>
      <c r="R2" s="230"/>
      <c r="S2" s="230"/>
      <c r="T2" s="230"/>
      <c r="U2" s="230"/>
      <c r="V2" s="230"/>
      <c r="W2" s="230"/>
    </row>
    <row r="3" spans="1:27" ht="18" customHeight="1">
      <c r="B3" s="1137" t="str">
        <f>"Версия " &amp; GetVersion()</f>
        <v>Версия 1.0</v>
      </c>
      <c r="C3" s="1137"/>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770</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590</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588</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0"/>
      <c r="W58" s="230"/>
      <c r="X58" s="230"/>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587</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0"/>
      <c r="W81" s="230"/>
      <c r="X81" s="230"/>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1" t="s">
        <v>658</v>
      </c>
      <c r="M5" s="1221"/>
      <c r="N5" s="1221"/>
      <c r="O5" s="1221"/>
      <c r="P5" s="1221"/>
      <c r="Q5" s="1221"/>
      <c r="R5" s="1221"/>
      <c r="S5" s="1221"/>
      <c r="T5" s="1221"/>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503</v>
      </c>
      <c r="N7" s="667"/>
      <c r="O7" s="1253" t="str">
        <f>IF(NameOrPr_ch="",IF(NameOrPr="","",NameOrPr),NameOrPr_ch)</f>
        <v>Региональная служба по тарифам Ростовской области</v>
      </c>
      <c r="P7" s="1254"/>
      <c r="Q7" s="1254"/>
      <c r="R7" s="1254"/>
      <c r="S7" s="1254"/>
      <c r="T7" s="125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53" t="str">
        <f>IF(datePr_ch="",IF(datePr="","",datePr),datePr_ch)</f>
        <v>17.12.2018</v>
      </c>
      <c r="P8" s="1254"/>
      <c r="Q8" s="1254"/>
      <c r="R8" s="1254"/>
      <c r="S8" s="1254"/>
      <c r="T8" s="125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53" t="str">
        <f>IF(numberPr_ch="",IF(numberPr="","",numberPr),numberPr_ch)</f>
        <v>83/54</v>
      </c>
      <c r="P9" s="1254"/>
      <c r="Q9" s="1254"/>
      <c r="R9" s="1254"/>
      <c r="S9" s="1254"/>
      <c r="T9" s="125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502</v>
      </c>
      <c r="N10" s="667"/>
      <c r="O10" s="1253" t="str">
        <f>IF(IstPub_ch="",IF(IstPub="","",IstPub),IstPub_ch)</f>
        <v>www.rst.donland.ru</v>
      </c>
      <c r="P10" s="1254"/>
      <c r="Q10" s="1254"/>
      <c r="R10" s="1254"/>
      <c r="S10" s="1254"/>
      <c r="T10" s="125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2"/>
      <c r="M11" s="1222"/>
      <c r="N11" s="567"/>
      <c r="O11" s="1256"/>
      <c r="P11" s="1256"/>
      <c r="Q11" s="1256"/>
      <c r="R11" s="1256"/>
      <c r="S11" s="1256"/>
      <c r="T11" s="1256"/>
      <c r="U11" s="589" t="s">
        <v>373</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9" t="s">
        <v>454</v>
      </c>
      <c r="M13" s="1159"/>
      <c r="N13" s="1159"/>
      <c r="O13" s="1159"/>
      <c r="P13" s="1159"/>
      <c r="Q13" s="1159"/>
      <c r="R13" s="1159"/>
      <c r="S13" s="1159"/>
      <c r="T13" s="1159"/>
      <c r="U13" s="1159"/>
      <c r="V13" s="1159"/>
      <c r="W13" s="1159" t="s">
        <v>455</v>
      </c>
    </row>
    <row r="14" spans="1:35" ht="14.25" customHeight="1">
      <c r="J14" s="530"/>
      <c r="K14" s="530"/>
      <c r="L14" s="1234" t="s">
        <v>92</v>
      </c>
      <c r="M14" s="1234" t="s">
        <v>640</v>
      </c>
      <c r="N14" s="522"/>
      <c r="O14" s="1235" t="s">
        <v>642</v>
      </c>
      <c r="P14" s="1236"/>
      <c r="Q14" s="1236"/>
      <c r="R14" s="1236"/>
      <c r="S14" s="1236"/>
      <c r="T14" s="1237"/>
      <c r="U14" s="1218" t="s">
        <v>341</v>
      </c>
      <c r="V14" s="1231" t="s">
        <v>275</v>
      </c>
      <c r="W14" s="1159"/>
    </row>
    <row r="15" spans="1:35" ht="14.25" customHeight="1">
      <c r="J15" s="530"/>
      <c r="K15" s="530"/>
      <c r="L15" s="1234"/>
      <c r="M15" s="1234"/>
      <c r="N15" s="522"/>
      <c r="O15" s="1240" t="s">
        <v>622</v>
      </c>
      <c r="P15" s="1238"/>
      <c r="Q15" s="1239"/>
      <c r="R15" s="1216" t="s">
        <v>655</v>
      </c>
      <c r="S15" s="1216"/>
      <c r="T15" s="1217"/>
      <c r="U15" s="1219"/>
      <c r="V15" s="1232"/>
      <c r="W15" s="1159"/>
    </row>
    <row r="16" spans="1:35" ht="30" customHeight="1">
      <c r="J16" s="530"/>
      <c r="K16" s="530"/>
      <c r="L16" s="1234"/>
      <c r="M16" s="1234"/>
      <c r="N16" s="521"/>
      <c r="O16" s="1241"/>
      <c r="P16" s="536"/>
      <c r="Q16" s="536"/>
      <c r="R16" s="537" t="s">
        <v>274</v>
      </c>
      <c r="S16" s="1229" t="s">
        <v>273</v>
      </c>
      <c r="T16" s="1230"/>
      <c r="U16" s="1220"/>
      <c r="V16" s="1233"/>
      <c r="W16" s="1159"/>
    </row>
    <row r="17" spans="1:36">
      <c r="J17" s="530"/>
      <c r="K17" s="570">
        <v>1</v>
      </c>
      <c r="L17" s="648" t="s">
        <v>93</v>
      </c>
      <c r="M17" s="648" t="s">
        <v>49</v>
      </c>
      <c r="N17" s="669" t="s">
        <v>49</v>
      </c>
      <c r="O17" s="649">
        <f ca="1">OFFSET(O17,0,-1)+1</f>
        <v>3</v>
      </c>
      <c r="P17" s="650">
        <f ca="1">OFFSET(P17,0,-1)</f>
        <v>3</v>
      </c>
      <c r="Q17" s="650">
        <f ca="1">OFFSET(Q17,0,-1)</f>
        <v>3</v>
      </c>
      <c r="R17" s="649">
        <f ca="1">OFFSET(R17,0,-1)+1</f>
        <v>4</v>
      </c>
      <c r="S17" s="1223">
        <f ca="1">OFFSET(S17,0,-1)+1</f>
        <v>5</v>
      </c>
      <c r="T17" s="1223"/>
      <c r="U17" s="649">
        <f ca="1">OFFSET(U17,0,-2)+1</f>
        <v>6</v>
      </c>
      <c r="V17" s="650">
        <f ca="1">OFFSET(V17,0,-1)</f>
        <v>6</v>
      </c>
      <c r="W17" s="649">
        <f ca="1">OFFSET(W17,0,-1)+1</f>
        <v>7</v>
      </c>
    </row>
    <row r="18" spans="1:36" ht="22.5">
      <c r="A18" s="1207">
        <v>1</v>
      </c>
      <c r="B18" s="920"/>
      <c r="C18" s="920"/>
      <c r="D18" s="920"/>
      <c r="E18" s="921"/>
      <c r="F18" s="922"/>
      <c r="G18" s="920"/>
      <c r="H18" s="920"/>
      <c r="I18" s="923"/>
      <c r="J18" s="918"/>
      <c r="K18" s="927">
        <v>1</v>
      </c>
      <c r="L18" s="594">
        <f>mergeValue(A18)</f>
        <v>1</v>
      </c>
      <c r="M18" s="642" t="s">
        <v>20</v>
      </c>
      <c r="N18" s="581"/>
      <c r="O18" s="1249"/>
      <c r="P18" s="1249"/>
      <c r="Q18" s="1249"/>
      <c r="R18" s="1249"/>
      <c r="S18" s="1249"/>
      <c r="T18" s="1249"/>
      <c r="U18" s="1249"/>
      <c r="V18" s="1249"/>
      <c r="W18" s="631" t="s">
        <v>659</v>
      </c>
    </row>
    <row r="19" spans="1:36" ht="22.5">
      <c r="A19" s="1207"/>
      <c r="B19" s="1207">
        <v>1</v>
      </c>
      <c r="C19" s="920"/>
      <c r="D19" s="920"/>
      <c r="E19" s="922"/>
      <c r="F19" s="922"/>
      <c r="G19" s="920"/>
      <c r="H19" s="920"/>
      <c r="I19" s="917"/>
      <c r="J19" s="916"/>
      <c r="K19" s="927">
        <v>1</v>
      </c>
      <c r="L19" s="594" t="str">
        <f>mergeValue(A19) &amp;"."&amp; mergeValue(B19)</f>
        <v>1.1</v>
      </c>
      <c r="M19" s="547" t="s">
        <v>16</v>
      </c>
      <c r="N19" s="581"/>
      <c r="O19" s="1249"/>
      <c r="P19" s="1249"/>
      <c r="Q19" s="1249"/>
      <c r="R19" s="1249"/>
      <c r="S19" s="1249"/>
      <c r="T19" s="1249"/>
      <c r="U19" s="1249"/>
      <c r="V19" s="1249"/>
      <c r="W19" s="631" t="s">
        <v>478</v>
      </c>
    </row>
    <row r="20" spans="1:36" ht="22.5">
      <c r="A20" s="1207"/>
      <c r="B20" s="1207"/>
      <c r="C20" s="1207">
        <v>1</v>
      </c>
      <c r="D20" s="920"/>
      <c r="E20" s="922"/>
      <c r="F20" s="922"/>
      <c r="G20" s="920"/>
      <c r="H20" s="920"/>
      <c r="I20" s="924"/>
      <c r="J20" s="916"/>
      <c r="K20" s="927">
        <v>1</v>
      </c>
      <c r="L20" s="594" t="str">
        <f>mergeValue(A20) &amp;"."&amp; mergeValue(B20)&amp;"."&amp; mergeValue(C20)</f>
        <v>1.1.1</v>
      </c>
      <c r="M20" s="548" t="s">
        <v>7</v>
      </c>
      <c r="N20" s="581"/>
      <c r="O20" s="1249"/>
      <c r="P20" s="1249"/>
      <c r="Q20" s="1249"/>
      <c r="R20" s="1249"/>
      <c r="S20" s="1249"/>
      <c r="T20" s="1249"/>
      <c r="U20" s="1249"/>
      <c r="V20" s="1249"/>
      <c r="W20" s="631" t="s">
        <v>634</v>
      </c>
    </row>
    <row r="21" spans="1:36" ht="22.5">
      <c r="A21" s="1207"/>
      <c r="B21" s="1207"/>
      <c r="C21" s="1207"/>
      <c r="D21" s="1207">
        <v>1</v>
      </c>
      <c r="E21" s="922"/>
      <c r="F21" s="922"/>
      <c r="G21" s="920"/>
      <c r="H21" s="920"/>
      <c r="I21" s="1207">
        <v>1</v>
      </c>
      <c r="J21" s="916"/>
      <c r="K21" s="927">
        <v>1</v>
      </c>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6" ht="11.25" hidden="1" customHeight="1">
      <c r="A22" s="1207"/>
      <c r="B22" s="1207"/>
      <c r="C22" s="1207"/>
      <c r="D22" s="1207"/>
      <c r="E22" s="1207">
        <v>1</v>
      </c>
      <c r="F22" s="922"/>
      <c r="G22" s="920"/>
      <c r="H22" s="920"/>
      <c r="I22" s="1207"/>
      <c r="J22" s="922"/>
      <c r="K22" s="927">
        <v>1</v>
      </c>
      <c r="L22" s="594"/>
      <c r="M22" s="555"/>
      <c r="N22" s="582"/>
      <c r="O22" s="632"/>
      <c r="P22" s="632"/>
      <c r="Q22" s="632"/>
      <c r="R22" s="632"/>
      <c r="S22" s="632"/>
      <c r="T22" s="632"/>
      <c r="U22" s="594"/>
      <c r="V22" s="508"/>
      <c r="W22" s="560"/>
    </row>
    <row r="23" spans="1:36" ht="90">
      <c r="A23" s="1207"/>
      <c r="B23" s="1207"/>
      <c r="C23" s="1207"/>
      <c r="D23" s="1207"/>
      <c r="E23" s="1207"/>
      <c r="F23" s="1207">
        <v>1</v>
      </c>
      <c r="G23" s="920"/>
      <c r="H23" s="920"/>
      <c r="I23" s="1207"/>
      <c r="J23" s="1251"/>
      <c r="K23" s="927">
        <v>1</v>
      </c>
      <c r="L23" s="594" t="str">
        <f>mergeValue(A23) &amp;"."&amp; mergeValue(B23)&amp;"."&amp; mergeValue(C23)&amp;"."&amp; mergeValue(D23)&amp;"."&amp;  mergeValue(F23)</f>
        <v>1.1.1.1.1</v>
      </c>
      <c r="M23" s="555" t="s">
        <v>10</v>
      </c>
      <c r="N23" s="582"/>
      <c r="O23" s="1209"/>
      <c r="P23" s="1209"/>
      <c r="Q23" s="1209"/>
      <c r="R23" s="1209"/>
      <c r="S23" s="1209"/>
      <c r="T23" s="1209"/>
      <c r="U23" s="1209"/>
      <c r="V23" s="1209"/>
      <c r="W23" s="631" t="s">
        <v>636</v>
      </c>
      <c r="Y23" s="590" t="str">
        <f>strCheckUnique(Z23:Z26)</f>
        <v/>
      </c>
      <c r="AA23" s="590"/>
    </row>
    <row r="24" spans="1:36" ht="189" customHeight="1">
      <c r="A24" s="1207"/>
      <c r="B24" s="1207"/>
      <c r="C24" s="1207"/>
      <c r="D24" s="1207"/>
      <c r="E24" s="1207"/>
      <c r="F24" s="1207"/>
      <c r="G24" s="920">
        <v>1</v>
      </c>
      <c r="H24" s="920"/>
      <c r="I24" s="1207"/>
      <c r="J24" s="1251"/>
      <c r="K24" s="919"/>
      <c r="L24" s="594" t="str">
        <f>mergeValue(A24) &amp;"."&amp; mergeValue(B24)&amp;"."&amp; mergeValue(C24)&amp;"."&amp; mergeValue(D24)&amp;"."&amp;  mergeValue(F24)&amp;"."&amp;  mergeValue(G24)</f>
        <v>1.1.1.1.1.1</v>
      </c>
      <c r="M24" s="1070"/>
      <c r="N24" s="587"/>
      <c r="O24" s="563"/>
      <c r="P24" s="563"/>
      <c r="Q24" s="563"/>
      <c r="R24" s="1242"/>
      <c r="S24" s="1214" t="s">
        <v>84</v>
      </c>
      <c r="T24" s="1242"/>
      <c r="U24" s="1214" t="s">
        <v>85</v>
      </c>
      <c r="V24" s="538"/>
      <c r="W24" s="1224" t="s">
        <v>660</v>
      </c>
      <c r="X24" s="586" t="str">
        <f>strCheckDate(O25:V25)</f>
        <v/>
      </c>
      <c r="Y24" s="590"/>
      <c r="Z24" s="590" t="str">
        <f>IF(M24="","",M24 )</f>
        <v/>
      </c>
      <c r="AA24" s="590"/>
      <c r="AB24" s="590"/>
      <c r="AC24" s="590"/>
    </row>
    <row r="25" spans="1:36" ht="11.25" hidden="1" customHeight="1">
      <c r="A25" s="1207"/>
      <c r="B25" s="1207"/>
      <c r="C25" s="1207"/>
      <c r="D25" s="1207"/>
      <c r="E25" s="1207"/>
      <c r="F25" s="1207"/>
      <c r="G25" s="920"/>
      <c r="H25" s="920"/>
      <c r="I25" s="1207"/>
      <c r="J25" s="1251"/>
      <c r="K25" s="927">
        <v>1</v>
      </c>
      <c r="L25" s="601"/>
      <c r="M25" s="647"/>
      <c r="N25" s="587"/>
      <c r="O25" s="563"/>
      <c r="P25" s="563"/>
      <c r="Q25" s="585" t="str">
        <f>R24 &amp; "-" &amp; T24</f>
        <v>-</v>
      </c>
      <c r="R25" s="1242"/>
      <c r="S25" s="1214"/>
      <c r="T25" s="1242"/>
      <c r="U25" s="1214"/>
      <c r="V25" s="538"/>
      <c r="W25" s="1225"/>
      <c r="Y25" s="590"/>
      <c r="Z25" s="590"/>
      <c r="AA25" s="590"/>
      <c r="AB25" s="590"/>
      <c r="AC25" s="590"/>
    </row>
    <row r="26" spans="1:36" s="523" customFormat="1" ht="15" customHeight="1">
      <c r="A26" s="1207"/>
      <c r="B26" s="1207"/>
      <c r="C26" s="1207"/>
      <c r="D26" s="1207"/>
      <c r="E26" s="1207"/>
      <c r="F26" s="1207"/>
      <c r="G26" s="920"/>
      <c r="H26" s="920"/>
      <c r="I26" s="1207"/>
      <c r="J26" s="1251"/>
      <c r="K26" s="927">
        <v>1</v>
      </c>
      <c r="L26" s="539"/>
      <c r="M26" s="557" t="s">
        <v>25</v>
      </c>
      <c r="N26" s="552"/>
      <c r="O26" s="546"/>
      <c r="P26" s="546"/>
      <c r="Q26" s="546"/>
      <c r="R26" s="574"/>
      <c r="S26" s="565"/>
      <c r="T26" s="564"/>
      <c r="U26" s="552"/>
      <c r="V26" s="561"/>
      <c r="W26" s="1226"/>
      <c r="X26" s="588"/>
      <c r="Y26" s="588"/>
      <c r="Z26" s="588"/>
      <c r="AA26" s="588"/>
      <c r="AB26" s="588"/>
      <c r="AC26" s="588"/>
      <c r="AD26" s="588"/>
      <c r="AE26" s="588"/>
      <c r="AF26" s="588"/>
      <c r="AG26" s="588"/>
      <c r="AH26" s="588"/>
      <c r="AI26" s="588"/>
    </row>
    <row r="27" spans="1:36" s="523" customFormat="1" ht="15" customHeight="1">
      <c r="A27" s="1207"/>
      <c r="B27" s="1207"/>
      <c r="C27" s="1207"/>
      <c r="D27" s="1207"/>
      <c r="E27" s="1207"/>
      <c r="F27" s="922"/>
      <c r="G27" s="922"/>
      <c r="H27" s="920"/>
      <c r="I27" s="1207"/>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7"/>
      <c r="B28" s="1207"/>
      <c r="C28" s="1207"/>
      <c r="D28" s="1207"/>
      <c r="E28" s="922"/>
      <c r="F28" s="922"/>
      <c r="G28" s="922"/>
      <c r="H28" s="920"/>
      <c r="I28" s="1207"/>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7"/>
      <c r="B29" s="1207"/>
      <c r="C29" s="1207"/>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7"/>
      <c r="B30" s="1207"/>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7"/>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492</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1" t="s">
        <v>658</v>
      </c>
      <c r="M5" s="1221"/>
      <c r="N5" s="1221"/>
      <c r="O5" s="1221"/>
      <c r="P5" s="1221"/>
      <c r="Q5" s="1221"/>
      <c r="R5" s="1221"/>
      <c r="S5" s="1221"/>
      <c r="T5" s="1221"/>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503</v>
      </c>
      <c r="N7" s="667"/>
      <c r="O7" s="1253" t="str">
        <f>IF(NameOrPr_ch="",IF(NameOrPr="","",NameOrPr),NameOrPr_ch)</f>
        <v>Региональная служба по тарифам Ростовской области</v>
      </c>
      <c r="P7" s="1254"/>
      <c r="Q7" s="1254"/>
      <c r="R7" s="1254"/>
      <c r="S7" s="1254"/>
      <c r="T7" s="1255"/>
      <c r="U7" s="670"/>
      <c r="X7" s="586"/>
      <c r="Y7" s="586"/>
      <c r="Z7" s="586"/>
      <c r="AA7" s="586"/>
      <c r="AB7" s="586"/>
      <c r="AC7" s="586"/>
      <c r="AD7" s="586"/>
      <c r="AE7" s="586"/>
      <c r="AF7" s="586"/>
      <c r="AG7" s="586"/>
      <c r="AH7" s="586"/>
    </row>
    <row r="8" spans="7:34" s="492" customFormat="1" ht="18.75">
      <c r="G8" s="491"/>
      <c r="H8" s="491"/>
      <c r="L8" s="500"/>
      <c r="M8" s="618" t="s">
        <v>597</v>
      </c>
      <c r="N8" s="667"/>
      <c r="O8" s="1253" t="str">
        <f>IF(datePr_ch="",IF(datePr="","",datePr),datePr_ch)</f>
        <v>17.12.2018</v>
      </c>
      <c r="P8" s="1254"/>
      <c r="Q8" s="1254"/>
      <c r="R8" s="1254"/>
      <c r="S8" s="1254"/>
      <c r="T8" s="1255"/>
      <c r="U8" s="668"/>
      <c r="X8" s="506"/>
      <c r="Y8" s="506"/>
      <c r="Z8" s="506"/>
      <c r="AA8" s="506"/>
      <c r="AB8" s="506"/>
      <c r="AC8" s="506"/>
      <c r="AD8" s="506"/>
      <c r="AE8" s="506"/>
      <c r="AF8" s="506"/>
      <c r="AG8" s="506"/>
      <c r="AH8" s="506"/>
    </row>
    <row r="9" spans="7:34" s="492" customFormat="1" ht="18.75">
      <c r="G9" s="491"/>
      <c r="H9" s="491"/>
      <c r="L9" s="553"/>
      <c r="M9" s="618" t="s">
        <v>596</v>
      </c>
      <c r="N9" s="667"/>
      <c r="O9" s="1253" t="str">
        <f>IF(numberPr_ch="",IF(numberPr="","",numberPr),numberPr_ch)</f>
        <v>83/54</v>
      </c>
      <c r="P9" s="1254"/>
      <c r="Q9" s="1254"/>
      <c r="R9" s="1254"/>
      <c r="S9" s="1254"/>
      <c r="T9" s="1255"/>
      <c r="U9" s="668"/>
      <c r="X9" s="506"/>
      <c r="Y9" s="506"/>
      <c r="Z9" s="506"/>
      <c r="AA9" s="506"/>
      <c r="AB9" s="506"/>
      <c r="AC9" s="506"/>
      <c r="AD9" s="506"/>
      <c r="AE9" s="506"/>
      <c r="AF9" s="506"/>
      <c r="AG9" s="506"/>
      <c r="AH9" s="506"/>
    </row>
    <row r="10" spans="7:34" s="492" customFormat="1" ht="18.75">
      <c r="G10" s="491"/>
      <c r="H10" s="491"/>
      <c r="L10" s="553"/>
      <c r="M10" s="618" t="s">
        <v>502</v>
      </c>
      <c r="N10" s="667"/>
      <c r="O10" s="1253" t="str">
        <f>IF(IstPub_ch="",IF(IstPub="","",IstPub),IstPub_ch)</f>
        <v>www.rst.donland.ru</v>
      </c>
      <c r="P10" s="1254"/>
      <c r="Q10" s="1254"/>
      <c r="R10" s="1254"/>
      <c r="S10" s="1254"/>
      <c r="T10" s="1255"/>
      <c r="U10" s="668"/>
      <c r="X10" s="506"/>
      <c r="Y10" s="506"/>
      <c r="Z10" s="506"/>
      <c r="AA10" s="506"/>
      <c r="AB10" s="506"/>
      <c r="AC10" s="506"/>
      <c r="AD10" s="506"/>
      <c r="AE10" s="506"/>
      <c r="AF10" s="506"/>
      <c r="AG10" s="506"/>
      <c r="AH10" s="506"/>
    </row>
    <row r="11" spans="7:34" s="492" customFormat="1" ht="11.25" hidden="1">
      <c r="G11" s="491"/>
      <c r="H11" s="491"/>
      <c r="L11" s="1222"/>
      <c r="M11" s="1222"/>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2"/>
      <c r="P12" s="1252"/>
      <c r="Q12" s="1252"/>
      <c r="R12" s="1252"/>
      <c r="S12" s="1252"/>
      <c r="T12" s="1252"/>
      <c r="U12" s="1252"/>
    </row>
    <row r="13" spans="7:34">
      <c r="J13" s="482"/>
      <c r="K13" s="482"/>
      <c r="L13" s="1159" t="s">
        <v>454</v>
      </c>
      <c r="M13" s="1159"/>
      <c r="N13" s="1159"/>
      <c r="O13" s="1159"/>
      <c r="P13" s="1159"/>
      <c r="Q13" s="1159"/>
      <c r="R13" s="1159"/>
      <c r="S13" s="1159"/>
      <c r="T13" s="1159"/>
      <c r="U13" s="1159"/>
      <c r="V13" s="1159"/>
      <c r="W13" s="1159" t="s">
        <v>455</v>
      </c>
    </row>
    <row r="14" spans="7:34" ht="14.25" customHeight="1">
      <c r="J14" s="482"/>
      <c r="K14" s="482"/>
      <c r="L14" s="1234" t="s">
        <v>92</v>
      </c>
      <c r="M14" s="1234" t="s">
        <v>640</v>
      </c>
      <c r="N14" s="522"/>
      <c r="O14" s="1235" t="s">
        <v>642</v>
      </c>
      <c r="P14" s="1236"/>
      <c r="Q14" s="1236"/>
      <c r="R14" s="1236"/>
      <c r="S14" s="1236"/>
      <c r="T14" s="1237"/>
      <c r="U14" s="1218" t="s">
        <v>341</v>
      </c>
      <c r="V14" s="1231" t="s">
        <v>275</v>
      </c>
      <c r="W14" s="1159"/>
    </row>
    <row r="15" spans="7:34" s="524" customFormat="1" ht="14.25" customHeight="1">
      <c r="G15" s="532"/>
      <c r="H15" s="532"/>
      <c r="I15" s="532"/>
      <c r="J15" s="530"/>
      <c r="K15" s="530"/>
      <c r="L15" s="1234"/>
      <c r="M15" s="1234"/>
      <c r="N15" s="522"/>
      <c r="O15" s="1240" t="s">
        <v>606</v>
      </c>
      <c r="P15" s="1238" t="s">
        <v>271</v>
      </c>
      <c r="Q15" s="1239"/>
      <c r="R15" s="1216" t="s">
        <v>655</v>
      </c>
      <c r="S15" s="1216"/>
      <c r="T15" s="1217"/>
      <c r="U15" s="1219"/>
      <c r="V15" s="1232"/>
      <c r="W15" s="1159"/>
      <c r="X15" s="586"/>
      <c r="Y15" s="586"/>
      <c r="Z15" s="586"/>
      <c r="AA15" s="586"/>
      <c r="AB15" s="586"/>
      <c r="AC15" s="586"/>
      <c r="AD15" s="586"/>
      <c r="AE15" s="586"/>
      <c r="AF15" s="586"/>
      <c r="AG15" s="586"/>
      <c r="AH15" s="586"/>
    </row>
    <row r="16" spans="7:34" ht="33.75">
      <c r="J16" s="482"/>
      <c r="K16" s="482"/>
      <c r="L16" s="1234"/>
      <c r="M16" s="1234"/>
      <c r="N16" s="521"/>
      <c r="O16" s="1241"/>
      <c r="P16" s="536" t="s">
        <v>766</v>
      </c>
      <c r="Q16" s="536" t="s">
        <v>767</v>
      </c>
      <c r="R16" s="537" t="s">
        <v>274</v>
      </c>
      <c r="S16" s="1229" t="s">
        <v>273</v>
      </c>
      <c r="T16" s="1230"/>
      <c r="U16" s="1220"/>
      <c r="V16" s="1233"/>
      <c r="W16" s="1159"/>
    </row>
    <row r="17" spans="1:34">
      <c r="J17" s="482"/>
      <c r="K17" s="490">
        <v>1</v>
      </c>
      <c r="L17" s="479" t="s">
        <v>93</v>
      </c>
      <c r="M17" s="479" t="s">
        <v>49</v>
      </c>
      <c r="N17" s="497" t="s">
        <v>49</v>
      </c>
      <c r="O17" s="488">
        <f ca="1">OFFSET(O17,0,-1)+1</f>
        <v>3</v>
      </c>
      <c r="P17" s="488">
        <f ca="1">OFFSET(P17,0,-1)+1</f>
        <v>4</v>
      </c>
      <c r="Q17" s="488">
        <f ca="1">OFFSET(Q17,0,-1)+1</f>
        <v>5</v>
      </c>
      <c r="R17" s="488">
        <f ca="1">OFFSET(R17,0,-1)+1</f>
        <v>6</v>
      </c>
      <c r="S17" s="1223">
        <f ca="1">OFFSET(S17,0,-1)+1</f>
        <v>7</v>
      </c>
      <c r="T17" s="1223"/>
      <c r="U17" s="488">
        <f ca="1">OFFSET(U17,0,-2)+1</f>
        <v>8</v>
      </c>
      <c r="V17" s="496">
        <f ca="1">OFFSET(V17,0,-1)</f>
        <v>8</v>
      </c>
      <c r="W17" s="488">
        <f ca="1">OFFSET(W17,0,-1)+1</f>
        <v>9</v>
      </c>
    </row>
    <row r="18" spans="1:34" ht="22.5">
      <c r="A18" s="1207">
        <v>1</v>
      </c>
      <c r="B18" s="941"/>
      <c r="C18" s="941"/>
      <c r="D18" s="941"/>
      <c r="E18" s="942"/>
      <c r="F18" s="943"/>
      <c r="G18" s="943"/>
      <c r="H18" s="943"/>
      <c r="I18" s="944"/>
      <c r="J18" s="939"/>
      <c r="K18" s="946"/>
      <c r="L18" s="594">
        <f>mergeValue(A18)</f>
        <v>1</v>
      </c>
      <c r="M18" s="642" t="s">
        <v>20</v>
      </c>
      <c r="N18" s="581"/>
      <c r="O18" s="1249"/>
      <c r="P18" s="1249"/>
      <c r="Q18" s="1249"/>
      <c r="R18" s="1249"/>
      <c r="S18" s="1249"/>
      <c r="T18" s="1249"/>
      <c r="U18" s="1249"/>
      <c r="V18" s="1249"/>
      <c r="W18" s="631" t="s">
        <v>659</v>
      </c>
    </row>
    <row r="19" spans="1:34" ht="22.5">
      <c r="A19" s="1207"/>
      <c r="B19" s="1207">
        <v>1</v>
      </c>
      <c r="C19" s="941"/>
      <c r="D19" s="941"/>
      <c r="E19" s="943"/>
      <c r="F19" s="943"/>
      <c r="G19" s="943"/>
      <c r="H19" s="943"/>
      <c r="I19" s="938"/>
      <c r="J19" s="937"/>
      <c r="K19" s="940"/>
      <c r="L19" s="594" t="str">
        <f>mergeValue(A19) &amp;"."&amp; mergeValue(B19)</f>
        <v>1.1</v>
      </c>
      <c r="M19" s="547" t="s">
        <v>16</v>
      </c>
      <c r="N19" s="581"/>
      <c r="O19" s="1249"/>
      <c r="P19" s="1249"/>
      <c r="Q19" s="1249"/>
      <c r="R19" s="1249"/>
      <c r="S19" s="1249"/>
      <c r="T19" s="1249"/>
      <c r="U19" s="1249"/>
      <c r="V19" s="1249"/>
      <c r="W19" s="631" t="s">
        <v>478</v>
      </c>
    </row>
    <row r="20" spans="1:34" ht="22.5">
      <c r="A20" s="1207"/>
      <c r="B20" s="1207"/>
      <c r="C20" s="1207">
        <v>1</v>
      </c>
      <c r="D20" s="941"/>
      <c r="E20" s="943"/>
      <c r="F20" s="943"/>
      <c r="G20" s="943"/>
      <c r="H20" s="943"/>
      <c r="I20" s="945"/>
      <c r="J20" s="937"/>
      <c r="K20" s="940"/>
      <c r="L20" s="594" t="str">
        <f>mergeValue(A20) &amp;"."&amp; mergeValue(B20)&amp;"."&amp; mergeValue(C20)</f>
        <v>1.1.1</v>
      </c>
      <c r="M20" s="548" t="s">
        <v>7</v>
      </c>
      <c r="N20" s="581"/>
      <c r="O20" s="1249"/>
      <c r="P20" s="1249"/>
      <c r="Q20" s="1249"/>
      <c r="R20" s="1249"/>
      <c r="S20" s="1249"/>
      <c r="T20" s="1249"/>
      <c r="U20" s="1249"/>
      <c r="V20" s="1249"/>
      <c r="W20" s="631" t="s">
        <v>634</v>
      </c>
    </row>
    <row r="21" spans="1:34" ht="22.5">
      <c r="A21" s="1207"/>
      <c r="B21" s="1207"/>
      <c r="C21" s="1207"/>
      <c r="D21" s="1207">
        <v>1</v>
      </c>
      <c r="E21" s="943"/>
      <c r="F21" s="943"/>
      <c r="G21" s="943"/>
      <c r="H21" s="943"/>
      <c r="I21" s="945"/>
      <c r="J21" s="937"/>
      <c r="K21" s="940"/>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4" ht="11.25" hidden="1" customHeight="1">
      <c r="A22" s="1207"/>
      <c r="B22" s="1207"/>
      <c r="C22" s="1207"/>
      <c r="D22" s="1207"/>
      <c r="E22" s="1207">
        <v>1</v>
      </c>
      <c r="F22" s="943"/>
      <c r="G22" s="943"/>
      <c r="H22" s="941">
        <v>1</v>
      </c>
      <c r="I22" s="1207">
        <v>1</v>
      </c>
      <c r="J22" s="943"/>
      <c r="K22" s="948"/>
      <c r="L22" s="594"/>
      <c r="M22" s="555"/>
      <c r="N22" s="582"/>
      <c r="O22" s="632"/>
      <c r="P22" s="632"/>
      <c r="Q22" s="632"/>
      <c r="R22" s="632"/>
      <c r="S22" s="632"/>
      <c r="T22" s="632"/>
      <c r="U22" s="632"/>
      <c r="V22" s="509"/>
      <c r="W22" s="560"/>
    </row>
    <row r="23" spans="1:34" ht="90">
      <c r="A23" s="1207"/>
      <c r="B23" s="1207"/>
      <c r="C23" s="1207"/>
      <c r="D23" s="1207"/>
      <c r="E23" s="1207"/>
      <c r="F23" s="1207">
        <v>1</v>
      </c>
      <c r="G23" s="941"/>
      <c r="H23" s="941"/>
      <c r="I23" s="1207"/>
      <c r="J23" s="1207">
        <v>1</v>
      </c>
      <c r="K23" s="949"/>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636</v>
      </c>
      <c r="Y23" s="505" t="str">
        <f>strCheckUnique(Z23:Z26)</f>
        <v/>
      </c>
      <c r="AA23" s="505"/>
    </row>
    <row r="24" spans="1:34" ht="189" customHeight="1">
      <c r="A24" s="1207"/>
      <c r="B24" s="1207"/>
      <c r="C24" s="1207"/>
      <c r="D24" s="1207"/>
      <c r="E24" s="1207"/>
      <c r="F24" s="1207"/>
      <c r="G24" s="941">
        <v>1</v>
      </c>
      <c r="H24" s="941"/>
      <c r="I24" s="1207"/>
      <c r="J24" s="1207"/>
      <c r="K24" s="949">
        <v>1</v>
      </c>
      <c r="L24" s="594" t="str">
        <f>mergeValue(A24) &amp;"."&amp; mergeValue(B24)&amp;"."&amp; mergeValue(C24)&amp;"."&amp; mergeValue(D24)&amp;"."&amp; mergeValue(F24)&amp;"."&amp; mergeValue(G24)</f>
        <v>1.1.1.1.1.1</v>
      </c>
      <c r="M24" s="1070"/>
      <c r="N24" s="587"/>
      <c r="O24" s="563"/>
      <c r="P24" s="563"/>
      <c r="Q24" s="1095"/>
      <c r="R24" s="1242"/>
      <c r="S24" s="1214" t="s">
        <v>84</v>
      </c>
      <c r="T24" s="1242"/>
      <c r="U24" s="1214" t="s">
        <v>85</v>
      </c>
      <c r="V24" s="579"/>
      <c r="W24" s="1224" t="s">
        <v>660</v>
      </c>
      <c r="X24" s="501" t="str">
        <f>strCheckDate(O25:V25)</f>
        <v/>
      </c>
      <c r="Y24" s="505"/>
      <c r="Z24" s="505" t="str">
        <f>IF(M24="","",M24 )</f>
        <v/>
      </c>
      <c r="AA24" s="505"/>
      <c r="AB24" s="505"/>
      <c r="AC24" s="505"/>
    </row>
    <row r="25" spans="1:34" ht="11.25" hidden="1">
      <c r="A25" s="1207"/>
      <c r="B25" s="1207"/>
      <c r="C25" s="1207"/>
      <c r="D25" s="1207"/>
      <c r="E25" s="1207"/>
      <c r="F25" s="1207"/>
      <c r="G25" s="941"/>
      <c r="H25" s="941"/>
      <c r="I25" s="1207"/>
      <c r="J25" s="1207"/>
      <c r="K25" s="949"/>
      <c r="L25" s="601"/>
      <c r="M25" s="647"/>
      <c r="N25" s="587"/>
      <c r="O25" s="563"/>
      <c r="P25" s="563"/>
      <c r="Q25" s="585" t="str">
        <f>R24 &amp; "-" &amp; T24</f>
        <v>-</v>
      </c>
      <c r="R25" s="1213"/>
      <c r="S25" s="1214"/>
      <c r="T25" s="1213"/>
      <c r="U25" s="1214"/>
      <c r="V25" s="579"/>
      <c r="W25" s="1225"/>
    </row>
    <row r="26" spans="1:34" s="476" customFormat="1" ht="15" customHeight="1">
      <c r="A26" s="1207"/>
      <c r="B26" s="1207"/>
      <c r="C26" s="1207"/>
      <c r="D26" s="1207"/>
      <c r="E26" s="1207"/>
      <c r="F26" s="1207"/>
      <c r="G26" s="943"/>
      <c r="H26" s="941"/>
      <c r="I26" s="1207"/>
      <c r="J26" s="1207"/>
      <c r="K26" s="948"/>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4" s="476" customFormat="1" ht="15" customHeight="1">
      <c r="A27" s="1207"/>
      <c r="B27" s="1207"/>
      <c r="C27" s="1207"/>
      <c r="D27" s="1207"/>
      <c r="E27" s="1207"/>
      <c r="F27" s="943"/>
      <c r="G27" s="943"/>
      <c r="H27" s="941"/>
      <c r="I27" s="1207"/>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7"/>
      <c r="B28" s="1207"/>
      <c r="C28" s="1207"/>
      <c r="D28" s="1207"/>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7"/>
      <c r="B29" s="1207"/>
      <c r="C29" s="1207"/>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7"/>
      <c r="B30" s="1207"/>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7"/>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492</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493</v>
      </c>
      <c r="H7" s="605" t="str">
        <f>IF(dateCh="","",dateCh)</f>
        <v>26.12.2018</v>
      </c>
      <c r="I7" s="582" t="s">
        <v>494</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495</v>
      </c>
      <c r="H8" s="605"/>
      <c r="I8" s="582" t="s">
        <v>591</v>
      </c>
      <c r="J8" s="616"/>
      <c r="K8" s="591"/>
      <c r="L8" s="591"/>
      <c r="M8" s="591"/>
      <c r="N8" s="591"/>
      <c r="O8" s="591"/>
      <c r="P8" s="591"/>
      <c r="Q8" s="591"/>
      <c r="R8" s="591"/>
      <c r="S8" s="591"/>
      <c r="T8" s="591"/>
    </row>
    <row r="9" spans="1:20" s="571" customFormat="1" ht="22.5">
      <c r="A9" s="1205"/>
      <c r="B9" s="591"/>
      <c r="C9" s="591"/>
      <c r="D9" s="591"/>
      <c r="F9" s="617" t="str">
        <f>"3." &amp;mergeValue(A9)</f>
        <v>3.1</v>
      </c>
      <c r="G9" s="633" t="s">
        <v>496</v>
      </c>
      <c r="H9" s="605"/>
      <c r="I9" s="582" t="s">
        <v>589</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497</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507</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506</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594</v>
      </c>
      <c r="H19" s="1200"/>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1" t="s">
        <v>658</v>
      </c>
      <c r="M5" s="1221"/>
      <c r="N5" s="1221"/>
      <c r="O5" s="1221"/>
      <c r="P5" s="1221"/>
      <c r="Q5" s="1221"/>
      <c r="R5" s="1221"/>
      <c r="S5" s="1221"/>
      <c r="T5" s="1221"/>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503</v>
      </c>
      <c r="N7" s="667"/>
      <c r="O7" s="1253" t="str">
        <f>IF(NameOrPr_ch="",IF(NameOrPr="","",NameOrPr),NameOrPr_ch)</f>
        <v>Региональная служба по тарифам Ростовской области</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3" t="str">
        <f>IF(datePr_ch="",IF(datePr="","",datePr),datePr_ch)</f>
        <v>17.12.2018</v>
      </c>
      <c r="P8" s="1254"/>
      <c r="Q8" s="1254"/>
      <c r="R8" s="1254"/>
      <c r="S8" s="1254"/>
      <c r="T8" s="125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3" t="str">
        <f>IF(numberPr_ch="",IF(numberPr="","",numberPr),numberPr_ch)</f>
        <v>83/54</v>
      </c>
      <c r="P9" s="1254"/>
      <c r="Q9" s="1254"/>
      <c r="R9" s="1254"/>
      <c r="S9" s="1254"/>
      <c r="T9" s="125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502</v>
      </c>
      <c r="N10" s="667"/>
      <c r="O10" s="1253" t="str">
        <f>IF(IstPub_ch="",IF(IstPub="","",IstPub),IstPub_ch)</f>
        <v>www.rst.donland.ru</v>
      </c>
      <c r="P10" s="1254"/>
      <c r="Q10" s="1254"/>
      <c r="R10" s="1254"/>
      <c r="S10" s="1254"/>
      <c r="T10" s="125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2"/>
      <c r="P12" s="1252"/>
      <c r="Q12" s="1252"/>
      <c r="R12" s="1252"/>
      <c r="S12" s="1252"/>
      <c r="T12" s="1252"/>
      <c r="U12" s="1252"/>
    </row>
    <row r="13" spans="1:34">
      <c r="J13" s="482"/>
      <c r="K13" s="482"/>
      <c r="L13" s="1159" t="s">
        <v>454</v>
      </c>
      <c r="M13" s="1159"/>
      <c r="N13" s="1159"/>
      <c r="O13" s="1159"/>
      <c r="P13" s="1159"/>
      <c r="Q13" s="1159"/>
      <c r="R13" s="1159"/>
      <c r="S13" s="1159"/>
      <c r="T13" s="1159"/>
      <c r="U13" s="1159"/>
      <c r="V13" s="1159"/>
      <c r="W13" s="1159" t="s">
        <v>455</v>
      </c>
    </row>
    <row r="14" spans="1:34" ht="14.25" customHeight="1">
      <c r="J14" s="482"/>
      <c r="K14" s="482"/>
      <c r="L14" s="1234" t="s">
        <v>92</v>
      </c>
      <c r="M14" s="1234" t="s">
        <v>640</v>
      </c>
      <c r="N14" s="522"/>
      <c r="O14" s="1235" t="s">
        <v>642</v>
      </c>
      <c r="P14" s="1236"/>
      <c r="Q14" s="1236"/>
      <c r="R14" s="1236"/>
      <c r="S14" s="1236"/>
      <c r="T14" s="1237"/>
      <c r="U14" s="1218" t="s">
        <v>341</v>
      </c>
      <c r="V14" s="1231" t="s">
        <v>275</v>
      </c>
      <c r="W14" s="1159"/>
    </row>
    <row r="15" spans="1:34" s="524" customFormat="1" ht="14.25" customHeight="1">
      <c r="A15" s="586"/>
      <c r="B15" s="586"/>
      <c r="C15" s="586"/>
      <c r="D15" s="586"/>
      <c r="E15" s="586"/>
      <c r="F15" s="586"/>
      <c r="G15" s="592"/>
      <c r="H15" s="592"/>
      <c r="I15" s="532"/>
      <c r="J15" s="530"/>
      <c r="K15" s="530"/>
      <c r="L15" s="1234"/>
      <c r="M15" s="1234"/>
      <c r="N15" s="522"/>
      <c r="O15" s="1240" t="s">
        <v>773</v>
      </c>
      <c r="P15" s="1238" t="s">
        <v>271</v>
      </c>
      <c r="Q15" s="1239"/>
      <c r="R15" s="1216" t="s">
        <v>655</v>
      </c>
      <c r="S15" s="1216"/>
      <c r="T15" s="1217"/>
      <c r="U15" s="1219"/>
      <c r="V15" s="1232"/>
      <c r="W15" s="1159"/>
      <c r="X15" s="586"/>
      <c r="Y15" s="586"/>
      <c r="Z15" s="586"/>
      <c r="AA15" s="586"/>
      <c r="AB15" s="586"/>
      <c r="AC15" s="586"/>
      <c r="AD15" s="586"/>
      <c r="AE15" s="586"/>
      <c r="AF15" s="586"/>
      <c r="AG15" s="586"/>
      <c r="AH15" s="586"/>
    </row>
    <row r="16" spans="1:34" ht="33.75">
      <c r="J16" s="482"/>
      <c r="K16" s="482"/>
      <c r="L16" s="1234"/>
      <c r="M16" s="1234"/>
      <c r="N16" s="521"/>
      <c r="O16" s="1241"/>
      <c r="P16" s="536" t="s">
        <v>766</v>
      </c>
      <c r="Q16" s="536" t="s">
        <v>767</v>
      </c>
      <c r="R16" s="537" t="s">
        <v>274</v>
      </c>
      <c r="S16" s="1229" t="s">
        <v>273</v>
      </c>
      <c r="T16" s="1230"/>
      <c r="U16" s="1220"/>
      <c r="V16" s="1233"/>
      <c r="W16" s="1159"/>
    </row>
    <row r="17" spans="1:35">
      <c r="J17" s="482"/>
      <c r="K17" s="490">
        <v>1</v>
      </c>
      <c r="L17" s="526" t="s">
        <v>93</v>
      </c>
      <c r="M17" s="526" t="s">
        <v>49</v>
      </c>
      <c r="N17" s="497" t="s">
        <v>49</v>
      </c>
      <c r="O17" s="488">
        <f ca="1">OFFSET(O17,0,-1)+1</f>
        <v>3</v>
      </c>
      <c r="P17" s="488">
        <f ca="1">OFFSET(P17,0,-1)+1</f>
        <v>4</v>
      </c>
      <c r="Q17" s="488">
        <f ca="1">OFFSET(Q17,0,-1)+1</f>
        <v>5</v>
      </c>
      <c r="R17" s="488">
        <f ca="1">OFFSET(R17,0,-1)+1</f>
        <v>6</v>
      </c>
      <c r="S17" s="1223">
        <f ca="1">OFFSET(S17,0,-1)+1</f>
        <v>7</v>
      </c>
      <c r="T17" s="1223"/>
      <c r="U17" s="488">
        <f ca="1">OFFSET(U17,0,-2)+1</f>
        <v>8</v>
      </c>
      <c r="V17" s="652">
        <f ca="1">OFFSET(V17,0,-1)</f>
        <v>8</v>
      </c>
      <c r="W17" s="488">
        <f ca="1">OFFSET(W17,0,-1)+1</f>
        <v>9</v>
      </c>
    </row>
    <row r="18" spans="1:35" ht="22.5">
      <c r="A18" s="1207">
        <v>1</v>
      </c>
      <c r="B18" s="959"/>
      <c r="C18" s="959"/>
      <c r="D18" s="959"/>
      <c r="E18" s="960"/>
      <c r="F18" s="961"/>
      <c r="G18" s="961"/>
      <c r="H18" s="961"/>
      <c r="I18" s="962"/>
      <c r="J18" s="957"/>
      <c r="K18" s="964"/>
      <c r="L18" s="594">
        <f>mergeValue(A18)</f>
        <v>1</v>
      </c>
      <c r="M18" s="642" t="s">
        <v>20</v>
      </c>
      <c r="N18" s="581"/>
      <c r="O18" s="1249"/>
      <c r="P18" s="1249"/>
      <c r="Q18" s="1249"/>
      <c r="R18" s="1249"/>
      <c r="S18" s="1249"/>
      <c r="T18" s="1249"/>
      <c r="U18" s="1249"/>
      <c r="V18" s="1249"/>
      <c r="W18" s="631" t="s">
        <v>659</v>
      </c>
    </row>
    <row r="19" spans="1:35" ht="22.5">
      <c r="A19" s="1207"/>
      <c r="B19" s="1207">
        <v>1</v>
      </c>
      <c r="C19" s="959"/>
      <c r="D19" s="959"/>
      <c r="E19" s="961"/>
      <c r="F19" s="961"/>
      <c r="G19" s="961"/>
      <c r="H19" s="961"/>
      <c r="I19" s="956"/>
      <c r="J19" s="955"/>
      <c r="K19" s="958"/>
      <c r="L19" s="594" t="str">
        <f>mergeValue(A19) &amp;"."&amp; mergeValue(B19)</f>
        <v>1.1</v>
      </c>
      <c r="M19" s="547" t="s">
        <v>16</v>
      </c>
      <c r="N19" s="581"/>
      <c r="O19" s="1249"/>
      <c r="P19" s="1249"/>
      <c r="Q19" s="1249"/>
      <c r="R19" s="1249"/>
      <c r="S19" s="1249"/>
      <c r="T19" s="1249"/>
      <c r="U19" s="1249"/>
      <c r="V19" s="1249"/>
      <c r="W19" s="631" t="s">
        <v>478</v>
      </c>
    </row>
    <row r="20" spans="1:35" ht="22.5">
      <c r="A20" s="1207"/>
      <c r="B20" s="1207"/>
      <c r="C20" s="1207">
        <v>1</v>
      </c>
      <c r="D20" s="959"/>
      <c r="E20" s="961"/>
      <c r="F20" s="961"/>
      <c r="G20" s="961"/>
      <c r="H20" s="961"/>
      <c r="I20" s="963"/>
      <c r="J20" s="955"/>
      <c r="K20" s="958"/>
      <c r="L20" s="594" t="str">
        <f>mergeValue(A20) &amp;"."&amp; mergeValue(B20)&amp;"."&amp; mergeValue(C20)</f>
        <v>1.1.1</v>
      </c>
      <c r="M20" s="548" t="s">
        <v>7</v>
      </c>
      <c r="N20" s="581"/>
      <c r="O20" s="1249"/>
      <c r="P20" s="1249"/>
      <c r="Q20" s="1249"/>
      <c r="R20" s="1249"/>
      <c r="S20" s="1249"/>
      <c r="T20" s="1249"/>
      <c r="U20" s="1249"/>
      <c r="V20" s="1249"/>
      <c r="W20" s="631" t="s">
        <v>634</v>
      </c>
    </row>
    <row r="21" spans="1:35" ht="22.5">
      <c r="A21" s="1207"/>
      <c r="B21" s="1207"/>
      <c r="C21" s="1207"/>
      <c r="D21" s="1207">
        <v>1</v>
      </c>
      <c r="E21" s="961"/>
      <c r="F21" s="961"/>
      <c r="G21" s="961"/>
      <c r="H21" s="961"/>
      <c r="I21" s="963"/>
      <c r="J21" s="955"/>
      <c r="K21" s="958"/>
      <c r="L21" s="594" t="str">
        <f>mergeValue(A21) &amp;"."&amp; mergeValue(B21)&amp;"."&amp; mergeValue(C21)&amp;"."&amp; mergeValue(D21)</f>
        <v>1.1.1.1</v>
      </c>
      <c r="M21" s="549" t="s">
        <v>22</v>
      </c>
      <c r="N21" s="581"/>
      <c r="O21" s="1249"/>
      <c r="P21" s="1249"/>
      <c r="Q21" s="1249"/>
      <c r="R21" s="1249"/>
      <c r="S21" s="1249"/>
      <c r="T21" s="1249"/>
      <c r="U21" s="1249"/>
      <c r="V21" s="1249"/>
      <c r="W21" s="631" t="s">
        <v>635</v>
      </c>
    </row>
    <row r="22" spans="1:35" ht="11.25" hidden="1" customHeight="1">
      <c r="A22" s="1207"/>
      <c r="B22" s="1207"/>
      <c r="C22" s="1207"/>
      <c r="D22" s="1207"/>
      <c r="E22" s="1207">
        <v>1</v>
      </c>
      <c r="F22" s="961"/>
      <c r="G22" s="961"/>
      <c r="H22" s="959">
        <v>1</v>
      </c>
      <c r="I22" s="1207">
        <v>1</v>
      </c>
      <c r="J22" s="961"/>
      <c r="K22" s="966"/>
      <c r="L22" s="594"/>
      <c r="M22" s="555"/>
      <c r="N22" s="582"/>
      <c r="O22" s="632"/>
      <c r="P22" s="632"/>
      <c r="Q22" s="632"/>
      <c r="R22" s="632"/>
      <c r="S22" s="632"/>
      <c r="T22" s="632"/>
      <c r="U22" s="632"/>
      <c r="V22" s="509"/>
      <c r="W22" s="560"/>
    </row>
    <row r="23" spans="1:35" ht="90">
      <c r="A23" s="1207"/>
      <c r="B23" s="1207"/>
      <c r="C23" s="1207"/>
      <c r="D23" s="1207"/>
      <c r="E23" s="1207"/>
      <c r="F23" s="1207">
        <v>1</v>
      </c>
      <c r="G23" s="959"/>
      <c r="H23" s="959"/>
      <c r="I23" s="1207"/>
      <c r="J23" s="1207">
        <v>1</v>
      </c>
      <c r="K23" s="967"/>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636</v>
      </c>
      <c r="Y23" s="505" t="str">
        <f>strCheckUnique(Z23:Z26)</f>
        <v/>
      </c>
      <c r="AA23" s="505"/>
    </row>
    <row r="24" spans="1:35" ht="189" customHeight="1">
      <c r="A24" s="1207"/>
      <c r="B24" s="1207"/>
      <c r="C24" s="1207"/>
      <c r="D24" s="1207"/>
      <c r="E24" s="1207"/>
      <c r="F24" s="1207"/>
      <c r="G24" s="959">
        <v>1</v>
      </c>
      <c r="H24" s="959"/>
      <c r="I24" s="1207"/>
      <c r="J24" s="1207"/>
      <c r="K24" s="967">
        <v>1</v>
      </c>
      <c r="L24" s="594" t="str">
        <f>mergeValue(A24) &amp;"."&amp; mergeValue(B24)&amp;"."&amp; mergeValue(C24)&amp;"."&amp; mergeValue(D24)&amp;"."&amp; mergeValue(F24)&amp;"."&amp; mergeValue(G24)</f>
        <v>1.1.1.1.1.1</v>
      </c>
      <c r="M24" s="1070"/>
      <c r="N24" s="587"/>
      <c r="O24" s="563"/>
      <c r="P24" s="563"/>
      <c r="Q24" s="1095"/>
      <c r="R24" s="1242"/>
      <c r="S24" s="1214" t="s">
        <v>84</v>
      </c>
      <c r="T24" s="1242"/>
      <c r="U24" s="1214" t="s">
        <v>85</v>
      </c>
      <c r="V24" s="579"/>
      <c r="W24" s="1224" t="s">
        <v>660</v>
      </c>
      <c r="X24" s="501" t="str">
        <f>strCheckDate(O25:V25)</f>
        <v/>
      </c>
      <c r="Y24" s="505"/>
      <c r="Z24" s="505" t="str">
        <f>IF(M24="","",M24 )</f>
        <v/>
      </c>
      <c r="AA24" s="505"/>
      <c r="AB24" s="505"/>
      <c r="AC24" s="505"/>
    </row>
    <row r="25" spans="1:35" ht="11.25" hidden="1">
      <c r="A25" s="1207"/>
      <c r="B25" s="1207"/>
      <c r="C25" s="1207"/>
      <c r="D25" s="1207"/>
      <c r="E25" s="1207"/>
      <c r="F25" s="1207"/>
      <c r="G25" s="959"/>
      <c r="H25" s="959"/>
      <c r="I25" s="1207"/>
      <c r="J25" s="1207"/>
      <c r="K25" s="967"/>
      <c r="L25" s="601"/>
      <c r="M25" s="647"/>
      <c r="N25" s="587"/>
      <c r="O25" s="563"/>
      <c r="P25" s="563"/>
      <c r="Q25" s="585" t="str">
        <f>R24 &amp; "-" &amp; T24</f>
        <v>-</v>
      </c>
      <c r="R25" s="1213"/>
      <c r="S25" s="1214"/>
      <c r="T25" s="1213"/>
      <c r="U25" s="1214"/>
      <c r="V25" s="579"/>
      <c r="W25" s="1225"/>
    </row>
    <row r="26" spans="1:35" s="476" customFormat="1" ht="15" customHeight="1">
      <c r="A26" s="1207"/>
      <c r="B26" s="1207"/>
      <c r="C26" s="1207"/>
      <c r="D26" s="1207"/>
      <c r="E26" s="1207"/>
      <c r="F26" s="1207"/>
      <c r="G26" s="961"/>
      <c r="H26" s="959"/>
      <c r="I26" s="1207"/>
      <c r="J26" s="1207"/>
      <c r="K26" s="966"/>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5" s="476" customFormat="1" ht="15" customHeight="1">
      <c r="A27" s="1207"/>
      <c r="B27" s="1207"/>
      <c r="C27" s="1207"/>
      <c r="D27" s="1207"/>
      <c r="E27" s="1207"/>
      <c r="F27" s="961"/>
      <c r="G27" s="961"/>
      <c r="H27" s="959"/>
      <c r="I27" s="1207"/>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7"/>
      <c r="B28" s="1207"/>
      <c r="C28" s="1207"/>
      <c r="D28" s="1207"/>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7"/>
      <c r="B29" s="1207"/>
      <c r="C29" s="1207"/>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7"/>
      <c r="B30" s="1207"/>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7"/>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661</v>
      </c>
      <c r="N34" s="1200"/>
      <c r="O34" s="1200"/>
      <c r="P34" s="1200"/>
      <c r="Q34" s="1200"/>
      <c r="R34" s="1200"/>
      <c r="S34" s="1200"/>
      <c r="T34" s="1200"/>
      <c r="U34" s="1200"/>
      <c r="V34" s="1200"/>
      <c r="W34" s="1200"/>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1" t="s">
        <v>492</v>
      </c>
      <c r="G2" s="1202"/>
      <c r="H2" s="1203"/>
      <c r="I2" s="435"/>
    </row>
    <row r="3" spans="1:20" ht="3" customHeight="1"/>
    <row r="4" spans="1:20" s="190" customFormat="1" ht="11.25">
      <c r="A4" s="213"/>
      <c r="B4" s="213"/>
      <c r="C4" s="213"/>
      <c r="D4" s="213"/>
      <c r="F4" s="1159" t="s">
        <v>454</v>
      </c>
      <c r="G4" s="1159"/>
      <c r="H4" s="1159"/>
      <c r="I4" s="1204"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4"/>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26.12.2018</v>
      </c>
      <c r="I7" s="196" t="s">
        <v>494</v>
      </c>
      <c r="J7" s="333"/>
      <c r="K7" s="213"/>
      <c r="L7" s="213"/>
      <c r="M7" s="213"/>
      <c r="N7" s="213"/>
      <c r="O7" s="213"/>
      <c r="P7" s="213"/>
      <c r="Q7" s="213"/>
      <c r="R7" s="213"/>
      <c r="S7" s="213"/>
      <c r="T7" s="213"/>
    </row>
    <row r="8" spans="1:20" s="190" customFormat="1" ht="45">
      <c r="A8" s="1205">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5"/>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5"/>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5"/>
      <c r="B11" s="1205">
        <v>1</v>
      </c>
      <c r="C11" s="343"/>
      <c r="D11" s="343"/>
      <c r="F11" s="334" t="str">
        <f>"4."&amp;mergeValue(A11) &amp;"."&amp;mergeValue(B11)</f>
        <v>4.1.1</v>
      </c>
      <c r="G11" s="323" t="s">
        <v>593</v>
      </c>
      <c r="H11" s="316" t="str">
        <f>IF(region_name="","",region_name)</f>
        <v>Ростовская область</v>
      </c>
      <c r="I11" s="196" t="s">
        <v>500</v>
      </c>
      <c r="J11" s="333"/>
      <c r="K11" s="213"/>
      <c r="L11" s="213"/>
      <c r="M11" s="213"/>
      <c r="N11" s="213"/>
      <c r="O11" s="213"/>
      <c r="P11" s="213"/>
      <c r="Q11" s="213"/>
      <c r="R11" s="213"/>
      <c r="S11" s="213"/>
      <c r="T11" s="213"/>
    </row>
    <row r="12" spans="1:20" s="190" customFormat="1" ht="22.5">
      <c r="A12" s="1205"/>
      <c r="B12" s="1205"/>
      <c r="C12" s="1205">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5"/>
      <c r="B13" s="1205"/>
      <c r="C13" s="1205"/>
      <c r="D13" s="343">
        <v>1</v>
      </c>
      <c r="F13" s="334" t="str">
        <f>"4."&amp;mergeValue(A13) &amp;"."&amp;mergeValue(B13)&amp;"."&amp;mergeValue(C13)&amp;"."&amp;mergeValue(D13)</f>
        <v>4.1.1.1.1</v>
      </c>
      <c r="G13" s="419" t="s">
        <v>499</v>
      </c>
      <c r="H13" s="316"/>
      <c r="I13" s="1206" t="s">
        <v>592</v>
      </c>
      <c r="J13" s="333"/>
      <c r="K13" s="213"/>
      <c r="L13" s="213"/>
      <c r="M13" s="213"/>
      <c r="N13" s="213"/>
      <c r="O13" s="213"/>
      <c r="P13" s="213"/>
      <c r="Q13" s="213"/>
      <c r="R13" s="213"/>
      <c r="S13" s="213"/>
      <c r="T13" s="213"/>
    </row>
    <row r="14" spans="1:20" s="190" customFormat="1" ht="18.75">
      <c r="A14" s="1205"/>
      <c r="B14" s="1205"/>
      <c r="C14" s="1205"/>
      <c r="D14" s="343"/>
      <c r="F14" s="337"/>
      <c r="G14" s="150" t="s">
        <v>4</v>
      </c>
      <c r="H14" s="342"/>
      <c r="I14" s="1206"/>
      <c r="J14" s="333"/>
      <c r="K14" s="213"/>
      <c r="L14" s="213"/>
      <c r="M14" s="213"/>
      <c r="N14" s="213"/>
      <c r="O14" s="213"/>
      <c r="P14" s="213"/>
      <c r="Q14" s="213"/>
      <c r="R14" s="213"/>
      <c r="S14" s="213"/>
      <c r="T14" s="213"/>
    </row>
    <row r="15" spans="1:20" s="190" customFormat="1" ht="18.75">
      <c r="A15" s="1205"/>
      <c r="B15" s="1205"/>
      <c r="C15" s="343"/>
      <c r="D15" s="343"/>
      <c r="F15" s="420"/>
      <c r="G15" s="195" t="s">
        <v>403</v>
      </c>
      <c r="H15" s="421"/>
      <c r="I15" s="422"/>
      <c r="J15" s="333"/>
      <c r="K15" s="213"/>
      <c r="L15" s="213"/>
      <c r="M15" s="213"/>
      <c r="N15" s="213"/>
      <c r="O15" s="213"/>
      <c r="P15" s="213"/>
      <c r="Q15" s="213"/>
      <c r="R15" s="213"/>
      <c r="S15" s="213"/>
      <c r="T15" s="213"/>
    </row>
    <row r="16" spans="1:20" s="190" customFormat="1" ht="18.75">
      <c r="A16" s="1205"/>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594</v>
      </c>
      <c r="H19" s="1200"/>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1" t="s">
        <v>667</v>
      </c>
      <c r="M5" s="1221"/>
      <c r="N5" s="1221"/>
      <c r="O5" s="1221"/>
      <c r="P5" s="1221"/>
      <c r="Q5" s="1221"/>
      <c r="R5" s="1221"/>
      <c r="S5" s="1221"/>
      <c r="T5" s="1221"/>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503</v>
      </c>
      <c r="N7" s="667"/>
      <c r="O7" s="1253" t="str">
        <f>IF(NameOrPr_ch="",IF(NameOrPr="","",NameOrPr),NameOrPr_ch)</f>
        <v>Региональная служба по тарифам Ростовской области</v>
      </c>
      <c r="P7" s="1254"/>
      <c r="Q7" s="1254"/>
      <c r="R7" s="1254"/>
      <c r="S7" s="1254"/>
      <c r="T7" s="1255"/>
      <c r="U7" s="670"/>
      <c r="V7" s="525"/>
      <c r="AC7" s="586"/>
      <c r="AD7" s="586"/>
      <c r="AE7" s="586"/>
      <c r="AF7" s="586"/>
      <c r="AG7" s="586"/>
    </row>
    <row r="8" spans="1:33" s="492" customFormat="1" ht="18.75">
      <c r="A8" s="506"/>
      <c r="B8" s="506"/>
      <c r="C8" s="506"/>
      <c r="D8" s="506"/>
      <c r="E8" s="506"/>
      <c r="F8" s="506"/>
      <c r="G8" s="506"/>
      <c r="H8" s="506"/>
      <c r="L8" s="500"/>
      <c r="M8" s="618" t="s">
        <v>597</v>
      </c>
      <c r="N8" s="667"/>
      <c r="O8" s="1253" t="str">
        <f>IF(datePr_ch="",IF(datePr="","",datePr),datePr_ch)</f>
        <v>17.12.2018</v>
      </c>
      <c r="P8" s="1254"/>
      <c r="Q8" s="1254"/>
      <c r="R8" s="1254"/>
      <c r="S8" s="1254"/>
      <c r="T8" s="1255"/>
      <c r="U8" s="668"/>
      <c r="V8" s="487"/>
      <c r="AC8" s="506"/>
      <c r="AD8" s="506"/>
      <c r="AE8" s="506"/>
      <c r="AF8" s="506"/>
      <c r="AG8" s="506"/>
    </row>
    <row r="9" spans="1:33" s="492" customFormat="1" ht="18.75">
      <c r="A9" s="506"/>
      <c r="B9" s="506"/>
      <c r="C9" s="506"/>
      <c r="D9" s="506"/>
      <c r="E9" s="506"/>
      <c r="F9" s="506"/>
      <c r="G9" s="506"/>
      <c r="H9" s="506"/>
      <c r="L9" s="553"/>
      <c r="M9" s="618" t="s">
        <v>596</v>
      </c>
      <c r="N9" s="667"/>
      <c r="O9" s="1253" t="str">
        <f>IF(numberPr_ch="",IF(numberPr="","",numberPr),numberPr_ch)</f>
        <v>83/54</v>
      </c>
      <c r="P9" s="1254"/>
      <c r="Q9" s="1254"/>
      <c r="R9" s="1254"/>
      <c r="S9" s="1254"/>
      <c r="T9" s="1255"/>
      <c r="U9" s="668"/>
      <c r="V9" s="487"/>
      <c r="AC9" s="506"/>
      <c r="AD9" s="506"/>
      <c r="AE9" s="506"/>
      <c r="AF9" s="506"/>
      <c r="AG9" s="506"/>
    </row>
    <row r="10" spans="1:33" s="492" customFormat="1" ht="18.75">
      <c r="A10" s="506"/>
      <c r="B10" s="506"/>
      <c r="C10" s="506"/>
      <c r="D10" s="506"/>
      <c r="E10" s="506"/>
      <c r="F10" s="506"/>
      <c r="G10" s="506"/>
      <c r="H10" s="506"/>
      <c r="L10" s="553"/>
      <c r="M10" s="618" t="s">
        <v>502</v>
      </c>
      <c r="N10" s="667"/>
      <c r="O10" s="1253" t="str">
        <f>IF(IstPub_ch="",IF(IstPub="","",IstPub),IstPub_ch)</f>
        <v>www.rst.donland.ru</v>
      </c>
      <c r="P10" s="1254"/>
      <c r="Q10" s="1254"/>
      <c r="R10" s="1254"/>
      <c r="S10" s="1254"/>
      <c r="T10" s="125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8"/>
      <c r="P12" s="1248"/>
      <c r="Q12" s="1248"/>
      <c r="R12" s="1248"/>
      <c r="S12" s="1248"/>
      <c r="T12" s="1248"/>
      <c r="U12" s="1248"/>
      <c r="V12" s="1248"/>
      <c r="W12" s="1248"/>
      <c r="X12" s="1248"/>
      <c r="Y12" s="1248"/>
      <c r="Z12" s="1248"/>
    </row>
    <row r="13" spans="1:33" ht="14.25" customHeight="1">
      <c r="J13" s="482"/>
      <c r="K13" s="482"/>
      <c r="L13" s="1234" t="s">
        <v>454</v>
      </c>
      <c r="M13" s="1234"/>
      <c r="N13" s="1234"/>
      <c r="O13" s="1234"/>
      <c r="P13" s="1234"/>
      <c r="Q13" s="1234"/>
      <c r="R13" s="1234"/>
      <c r="S13" s="1234"/>
      <c r="T13" s="1234"/>
      <c r="U13" s="1234"/>
      <c r="V13" s="1234"/>
      <c r="W13" s="1234"/>
      <c r="X13" s="1234"/>
      <c r="Y13" s="1234"/>
      <c r="Z13" s="1234"/>
      <c r="AA13" s="1234"/>
      <c r="AB13" s="1159" t="s">
        <v>455</v>
      </c>
    </row>
    <row r="14" spans="1:33" ht="14.25" customHeight="1">
      <c r="J14" s="482"/>
      <c r="K14" s="482"/>
      <c r="L14" s="1234" t="s">
        <v>92</v>
      </c>
      <c r="M14" s="1234" t="s">
        <v>640</v>
      </c>
      <c r="N14" s="579"/>
      <c r="O14" s="1159" t="s">
        <v>642</v>
      </c>
      <c r="P14" s="1159"/>
      <c r="Q14" s="1159"/>
      <c r="R14" s="1159"/>
      <c r="S14" s="1159"/>
      <c r="T14" s="1159"/>
      <c r="U14" s="1159"/>
      <c r="V14" s="1159"/>
      <c r="W14" s="1159"/>
      <c r="X14" s="1159"/>
      <c r="Y14" s="1159"/>
      <c r="Z14" s="1234" t="s">
        <v>341</v>
      </c>
      <c r="AA14" s="1247" t="s">
        <v>275</v>
      </c>
      <c r="AB14" s="1159"/>
    </row>
    <row r="15" spans="1:33" s="524" customFormat="1" ht="14.25" customHeight="1">
      <c r="A15" s="586"/>
      <c r="B15" s="586"/>
      <c r="C15" s="586"/>
      <c r="D15" s="586"/>
      <c r="E15" s="586"/>
      <c r="F15" s="586"/>
      <c r="G15" s="592"/>
      <c r="H15" s="592"/>
      <c r="I15" s="532"/>
      <c r="J15" s="530"/>
      <c r="K15" s="530"/>
      <c r="L15" s="1234"/>
      <c r="M15" s="1234"/>
      <c r="N15" s="579"/>
      <c r="O15" s="1262" t="s">
        <v>668</v>
      </c>
      <c r="P15" s="1262" t="s">
        <v>621</v>
      </c>
      <c r="Q15" s="1262" t="s">
        <v>622</v>
      </c>
      <c r="R15" s="1262" t="s">
        <v>271</v>
      </c>
      <c r="S15" s="1262"/>
      <c r="T15" s="1262" t="s">
        <v>271</v>
      </c>
      <c r="U15" s="1262"/>
      <c r="V15" s="653"/>
      <c r="W15" s="1261" t="s">
        <v>655</v>
      </c>
      <c r="X15" s="1261"/>
      <c r="Y15" s="1261"/>
      <c r="Z15" s="1234"/>
      <c r="AA15" s="1247"/>
      <c r="AB15" s="1159"/>
      <c r="AC15" s="586"/>
      <c r="AD15" s="586"/>
      <c r="AE15" s="586"/>
      <c r="AF15" s="586"/>
      <c r="AG15" s="586"/>
    </row>
    <row r="16" spans="1:33" ht="56.25" customHeight="1">
      <c r="J16" s="482"/>
      <c r="K16" s="482"/>
      <c r="L16" s="1234"/>
      <c r="M16" s="1234"/>
      <c r="N16" s="579"/>
      <c r="O16" s="1262"/>
      <c r="P16" s="1262"/>
      <c r="Q16" s="1262"/>
      <c r="R16" s="536" t="s">
        <v>623</v>
      </c>
      <c r="S16" s="536" t="s">
        <v>624</v>
      </c>
      <c r="T16" s="536" t="s">
        <v>625</v>
      </c>
      <c r="U16" s="536" t="s">
        <v>626</v>
      </c>
      <c r="V16" s="536"/>
      <c r="W16" s="537" t="s">
        <v>274</v>
      </c>
      <c r="X16" s="1258" t="s">
        <v>273</v>
      </c>
      <c r="Y16" s="1258"/>
      <c r="Z16" s="1234"/>
      <c r="AA16" s="1247"/>
      <c r="AB16" s="1159"/>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3">
        <f ca="1">OFFSET(X17,0,-1)+1</f>
        <v>11</v>
      </c>
      <c r="Y17" s="1223"/>
      <c r="Z17" s="488">
        <f ca="1">OFFSET(Z17,0,-2)+1</f>
        <v>12</v>
      </c>
      <c r="AB17" s="488">
        <f ca="1">OFFSET(AB17,0,-2)+1</f>
        <v>13</v>
      </c>
    </row>
    <row r="18" spans="1:33" ht="22.5">
      <c r="A18" s="1207">
        <v>1</v>
      </c>
      <c r="B18" s="1054"/>
      <c r="C18" s="1054"/>
      <c r="D18" s="1054"/>
      <c r="E18" s="1055"/>
      <c r="F18" s="1056"/>
      <c r="G18" s="1054"/>
      <c r="H18" s="1054"/>
      <c r="I18" s="1042"/>
      <c r="J18" s="1047"/>
      <c r="K18" s="1047"/>
      <c r="L18" s="594">
        <f>mergeValue(A18)</f>
        <v>1</v>
      </c>
      <c r="M18" s="642" t="s">
        <v>20</v>
      </c>
      <c r="N18" s="581"/>
      <c r="O18" s="1249"/>
      <c r="P18" s="1249"/>
      <c r="Q18" s="1249"/>
      <c r="R18" s="1249"/>
      <c r="S18" s="1249"/>
      <c r="T18" s="1249"/>
      <c r="U18" s="1249"/>
      <c r="V18" s="1249"/>
      <c r="W18" s="1249"/>
      <c r="X18" s="1249"/>
      <c r="Y18" s="1249"/>
      <c r="Z18" s="1249"/>
      <c r="AA18" s="1249"/>
      <c r="AB18" s="631" t="s">
        <v>477</v>
      </c>
    </row>
    <row r="19" spans="1:33" ht="22.5">
      <c r="A19" s="1207"/>
      <c r="B19" s="1207">
        <v>1</v>
      </c>
      <c r="C19" s="1054"/>
      <c r="D19" s="1054"/>
      <c r="E19" s="1056"/>
      <c r="F19" s="1056"/>
      <c r="G19" s="1054"/>
      <c r="H19" s="1054"/>
      <c r="I19" s="1049"/>
      <c r="J19" s="1044"/>
      <c r="K19" s="1043"/>
      <c r="L19" s="594" t="str">
        <f>mergeValue(A19) &amp;"."&amp; mergeValue(B19)</f>
        <v>1.1</v>
      </c>
      <c r="M19" s="547" t="s">
        <v>16</v>
      </c>
      <c r="N19" s="581"/>
      <c r="O19" s="1249"/>
      <c r="P19" s="1249"/>
      <c r="Q19" s="1249"/>
      <c r="R19" s="1249"/>
      <c r="S19" s="1249"/>
      <c r="T19" s="1249"/>
      <c r="U19" s="1249"/>
      <c r="V19" s="1249"/>
      <c r="W19" s="1249"/>
      <c r="X19" s="1249"/>
      <c r="Y19" s="1249"/>
      <c r="Z19" s="1249"/>
      <c r="AA19" s="1249"/>
      <c r="AB19" s="631" t="s">
        <v>478</v>
      </c>
    </row>
    <row r="20" spans="1:33" ht="22.5">
      <c r="A20" s="1207"/>
      <c r="B20" s="1207"/>
      <c r="C20" s="1207">
        <v>1</v>
      </c>
      <c r="D20" s="1054"/>
      <c r="E20" s="1056"/>
      <c r="F20" s="1056"/>
      <c r="G20" s="1054"/>
      <c r="H20" s="1054"/>
      <c r="I20" s="1049"/>
      <c r="J20" s="1044"/>
      <c r="K20" s="1043"/>
      <c r="L20" s="594" t="str">
        <f>mergeValue(A20) &amp;"."&amp; mergeValue(B20)&amp;"."&amp; mergeValue(C20)</f>
        <v>1.1.1</v>
      </c>
      <c r="M20" s="548" t="s">
        <v>7</v>
      </c>
      <c r="N20" s="581"/>
      <c r="O20" s="1249"/>
      <c r="P20" s="1249"/>
      <c r="Q20" s="1249"/>
      <c r="R20" s="1249"/>
      <c r="S20" s="1249"/>
      <c r="T20" s="1249"/>
      <c r="U20" s="1249"/>
      <c r="V20" s="1249"/>
      <c r="W20" s="1249"/>
      <c r="X20" s="1249"/>
      <c r="Y20" s="1249"/>
      <c r="Z20" s="1249"/>
      <c r="AA20" s="1249"/>
      <c r="AB20" s="631" t="s">
        <v>634</v>
      </c>
    </row>
    <row r="21" spans="1:33" ht="22.5">
      <c r="A21" s="1207"/>
      <c r="B21" s="1207"/>
      <c r="C21" s="1207"/>
      <c r="D21" s="1207">
        <v>1</v>
      </c>
      <c r="E21" s="1056"/>
      <c r="F21" s="1056"/>
      <c r="G21" s="1054"/>
      <c r="H21" s="1054"/>
      <c r="I21" s="1049"/>
      <c r="J21" s="1044"/>
      <c r="K21" s="1043"/>
      <c r="L21" s="594" t="str">
        <f>mergeValue(A21) &amp;"."&amp; mergeValue(B21)&amp;"."&amp; mergeValue(C21)&amp;"."&amp; mergeValue(D21)</f>
        <v>1.1.1.1</v>
      </c>
      <c r="M21" s="549" t="s">
        <v>22</v>
      </c>
      <c r="N21" s="581"/>
      <c r="O21" s="1249"/>
      <c r="P21" s="1249"/>
      <c r="Q21" s="1249"/>
      <c r="R21" s="1249"/>
      <c r="S21" s="1249"/>
      <c r="T21" s="1249"/>
      <c r="U21" s="1249"/>
      <c r="V21" s="1249"/>
      <c r="W21" s="1249"/>
      <c r="X21" s="1249"/>
      <c r="Y21" s="1249"/>
      <c r="Z21" s="1249"/>
      <c r="AA21" s="1249"/>
      <c r="AB21" s="631" t="s">
        <v>635</v>
      </c>
    </row>
    <row r="22" spans="1:33" ht="0.2" customHeight="1">
      <c r="A22" s="1207"/>
      <c r="B22" s="1207"/>
      <c r="C22" s="1207"/>
      <c r="D22" s="1207"/>
      <c r="E22" s="1207">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7"/>
      <c r="B23" s="1207"/>
      <c r="C23" s="1207"/>
      <c r="D23" s="1207"/>
      <c r="E23" s="1207"/>
      <c r="F23" s="1207">
        <v>1</v>
      </c>
      <c r="G23" s="1054"/>
      <c r="H23" s="1054"/>
      <c r="I23" s="1259"/>
      <c r="J23" s="1044"/>
      <c r="K23" s="1043"/>
      <c r="L23" s="594" t="str">
        <f>mergeValue(A23) &amp;"."&amp; mergeValue(B23)&amp;"."&amp; mergeValue(C23)&amp;"."&amp; mergeValue(D23)&amp;"."&amp; mergeValue(F23)</f>
        <v>1.1.1.1.1</v>
      </c>
      <c r="M23" s="556" t="s">
        <v>10</v>
      </c>
      <c r="N23" s="582"/>
      <c r="O23" s="1210"/>
      <c r="P23" s="1211"/>
      <c r="Q23" s="1211"/>
      <c r="R23" s="1211"/>
      <c r="S23" s="1211"/>
      <c r="T23" s="1211"/>
      <c r="U23" s="1211"/>
      <c r="V23" s="1211"/>
      <c r="W23" s="1211"/>
      <c r="X23" s="1211"/>
      <c r="Y23" s="1211"/>
      <c r="Z23" s="1211"/>
      <c r="AA23" s="1212"/>
      <c r="AB23" s="631" t="s">
        <v>636</v>
      </c>
      <c r="AD23" s="505" t="str">
        <f>strCheckUnique(AE23:AE28)</f>
        <v/>
      </c>
      <c r="AF23" s="505"/>
    </row>
    <row r="24" spans="1:33" ht="135">
      <c r="A24" s="1207"/>
      <c r="B24" s="1207"/>
      <c r="C24" s="1207"/>
      <c r="D24" s="1207"/>
      <c r="E24" s="1207"/>
      <c r="F24" s="1207"/>
      <c r="G24" s="1207">
        <v>1</v>
      </c>
      <c r="H24" s="1054"/>
      <c r="I24" s="1259"/>
      <c r="J24" s="1260"/>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2"/>
      <c r="X24" s="1214" t="s">
        <v>84</v>
      </c>
      <c r="Y24" s="1242"/>
      <c r="Z24" s="1214"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7"/>
      <c r="B25" s="1207"/>
      <c r="C25" s="1207"/>
      <c r="D25" s="1207"/>
      <c r="E25" s="1207"/>
      <c r="F25" s="1207"/>
      <c r="G25" s="1207"/>
      <c r="H25" s="1054">
        <v>1</v>
      </c>
      <c r="I25" s="1259"/>
      <c r="J25" s="1260"/>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2"/>
      <c r="X25" s="1214"/>
      <c r="Y25" s="1242"/>
      <c r="Z25" s="1214"/>
      <c r="AA25" s="671"/>
      <c r="AB25" s="1224" t="s">
        <v>670</v>
      </c>
      <c r="AC25" s="501" t="str">
        <f>strCheckDate(O25:AA25)</f>
        <v/>
      </c>
      <c r="AF25" s="505"/>
    </row>
    <row r="26" spans="1:33" ht="14.25" hidden="1" customHeight="1">
      <c r="A26" s="1207"/>
      <c r="B26" s="1207"/>
      <c r="C26" s="1207"/>
      <c r="D26" s="1207"/>
      <c r="E26" s="1207"/>
      <c r="F26" s="1207"/>
      <c r="G26" s="1207"/>
      <c r="H26" s="1054"/>
      <c r="I26" s="1259"/>
      <c r="J26" s="1260"/>
      <c r="K26" s="1050"/>
      <c r="L26" s="601"/>
      <c r="M26" s="647"/>
      <c r="N26" s="647"/>
      <c r="O26" s="563"/>
      <c r="P26" s="494"/>
      <c r="Q26" s="494"/>
      <c r="R26" s="494"/>
      <c r="S26" s="494"/>
      <c r="T26" s="494"/>
      <c r="U26" s="560"/>
      <c r="V26" s="585"/>
      <c r="W26" s="1213"/>
      <c r="X26" s="1214"/>
      <c r="Y26" s="1213"/>
      <c r="Z26" s="1214"/>
      <c r="AA26" s="538"/>
      <c r="AB26" s="1225"/>
      <c r="AF26" s="505">
        <f ca="1">OFFSET(AF26,-1,0)</f>
        <v>0</v>
      </c>
    </row>
    <row r="27" spans="1:33" s="476" customFormat="1" ht="15" customHeight="1">
      <c r="A27" s="1207"/>
      <c r="B27" s="1207"/>
      <c r="C27" s="1207"/>
      <c r="D27" s="1207"/>
      <c r="E27" s="1207"/>
      <c r="F27" s="1207"/>
      <c r="G27" s="1207"/>
      <c r="H27" s="1054"/>
      <c r="I27" s="1259"/>
      <c r="J27" s="1260"/>
      <c r="K27" s="1051"/>
      <c r="L27" s="539"/>
      <c r="M27" s="558" t="s">
        <v>41</v>
      </c>
      <c r="N27" s="552"/>
      <c r="O27" s="546"/>
      <c r="P27" s="546"/>
      <c r="Q27" s="546"/>
      <c r="R27" s="546"/>
      <c r="S27" s="546"/>
      <c r="T27" s="546"/>
      <c r="U27" s="546"/>
      <c r="V27" s="546"/>
      <c r="W27" s="564"/>
      <c r="X27" s="565"/>
      <c r="Y27" s="564"/>
      <c r="Z27" s="552"/>
      <c r="AA27" s="561"/>
      <c r="AB27" s="1226"/>
      <c r="AC27" s="502"/>
      <c r="AD27" s="502"/>
      <c r="AE27" s="502"/>
      <c r="AF27" s="502"/>
      <c r="AG27" s="502"/>
    </row>
    <row r="28" spans="1:33" s="476" customFormat="1" ht="15" customHeight="1">
      <c r="A28" s="1207"/>
      <c r="B28" s="1207"/>
      <c r="C28" s="1207"/>
      <c r="D28" s="1207"/>
      <c r="E28" s="1207"/>
      <c r="F28" s="1207"/>
      <c r="G28" s="1054"/>
      <c r="H28" s="1054"/>
      <c r="I28" s="1259"/>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7"/>
      <c r="B29" s="1207"/>
      <c r="C29" s="1207"/>
      <c r="D29" s="1207"/>
      <c r="E29" s="1207"/>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7"/>
      <c r="B30" s="1207"/>
      <c r="C30" s="1207"/>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7"/>
      <c r="B31" s="1207"/>
      <c r="C31" s="1207"/>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7"/>
      <c r="B32" s="1207"/>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7"/>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673</v>
      </c>
      <c r="N36" s="1200"/>
      <c r="O36" s="1200"/>
      <c r="P36" s="1200"/>
      <c r="Q36" s="1200"/>
      <c r="R36" s="1200"/>
      <c r="S36" s="1200"/>
      <c r="T36" s="1200"/>
      <c r="U36" s="1200"/>
      <c r="V36" s="1200"/>
      <c r="W36" s="1200"/>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1" t="s">
        <v>492</v>
      </c>
      <c r="G2" s="1202"/>
      <c r="H2" s="1203"/>
      <c r="I2" s="435"/>
    </row>
    <row r="3" spans="1:20" ht="3" customHeight="1"/>
    <row r="4" spans="1:20" s="190" customFormat="1" ht="11.25">
      <c r="A4" s="213"/>
      <c r="B4" s="213"/>
      <c r="C4" s="213"/>
      <c r="D4" s="213"/>
      <c r="F4" s="1159" t="s">
        <v>454</v>
      </c>
      <c r="G4" s="1159"/>
      <c r="H4" s="1159"/>
      <c r="I4" s="1204"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4"/>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26.12.2018</v>
      </c>
      <c r="I7" s="196" t="s">
        <v>494</v>
      </c>
      <c r="J7" s="333"/>
      <c r="K7" s="213"/>
      <c r="L7" s="213"/>
      <c r="M7" s="213"/>
      <c r="N7" s="213"/>
      <c r="O7" s="213"/>
      <c r="P7" s="213"/>
      <c r="Q7" s="213"/>
      <c r="R7" s="213"/>
      <c r="S7" s="213"/>
      <c r="T7" s="213"/>
    </row>
    <row r="8" spans="1:20" s="190" customFormat="1" ht="45">
      <c r="A8" s="1205">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5"/>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5"/>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5"/>
      <c r="B11" s="1205">
        <v>1</v>
      </c>
      <c r="C11" s="343"/>
      <c r="D11" s="343"/>
      <c r="F11" s="334" t="str">
        <f>"4."&amp;mergeValue(A11) &amp;"."&amp;mergeValue(B11)</f>
        <v>4.1.1</v>
      </c>
      <c r="G11" s="323" t="s">
        <v>593</v>
      </c>
      <c r="H11" s="316" t="str">
        <f>IF(region_name="","",region_name)</f>
        <v>Ростовская область</v>
      </c>
      <c r="I11" s="196" t="s">
        <v>500</v>
      </c>
      <c r="J11" s="333"/>
      <c r="K11" s="213"/>
      <c r="L11" s="213"/>
      <c r="M11" s="213"/>
      <c r="N11" s="213"/>
      <c r="O11" s="213"/>
      <c r="P11" s="213"/>
      <c r="Q11" s="213"/>
      <c r="R11" s="213"/>
      <c r="S11" s="213"/>
      <c r="T11" s="213"/>
    </row>
    <row r="12" spans="1:20" s="190" customFormat="1" ht="22.5">
      <c r="A12" s="1205"/>
      <c r="B12" s="1205"/>
      <c r="C12" s="1205">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5"/>
      <c r="B13" s="1205"/>
      <c r="C13" s="1205"/>
      <c r="D13" s="343">
        <v>1</v>
      </c>
      <c r="F13" s="334" t="str">
        <f>"4."&amp;mergeValue(A13) &amp;"."&amp;mergeValue(B13)&amp;"."&amp;mergeValue(C13)&amp;"."&amp;mergeValue(D13)</f>
        <v>4.1.1.1.1</v>
      </c>
      <c r="G13" s="419" t="s">
        <v>499</v>
      </c>
      <c r="H13" s="316"/>
      <c r="I13" s="1206" t="s">
        <v>592</v>
      </c>
      <c r="J13" s="333"/>
      <c r="K13" s="213"/>
      <c r="L13" s="213"/>
      <c r="M13" s="213"/>
      <c r="N13" s="213"/>
      <c r="O13" s="213"/>
      <c r="P13" s="213"/>
      <c r="Q13" s="213"/>
      <c r="R13" s="213"/>
      <c r="S13" s="213"/>
      <c r="T13" s="213"/>
    </row>
    <row r="14" spans="1:20" s="190" customFormat="1" ht="18.75">
      <c r="A14" s="1205"/>
      <c r="B14" s="1205"/>
      <c r="C14" s="1205"/>
      <c r="D14" s="343"/>
      <c r="F14" s="337"/>
      <c r="G14" s="150" t="s">
        <v>4</v>
      </c>
      <c r="H14" s="342"/>
      <c r="I14" s="1206"/>
      <c r="J14" s="333"/>
      <c r="K14" s="213"/>
      <c r="L14" s="213"/>
      <c r="M14" s="213"/>
      <c r="N14" s="213"/>
      <c r="O14" s="213"/>
      <c r="P14" s="213"/>
      <c r="Q14" s="213"/>
      <c r="R14" s="213"/>
      <c r="S14" s="213"/>
      <c r="T14" s="213"/>
    </row>
    <row r="15" spans="1:20" s="190" customFormat="1" ht="18.75">
      <c r="A15" s="1205"/>
      <c r="B15" s="1205"/>
      <c r="C15" s="343"/>
      <c r="D15" s="343"/>
      <c r="F15" s="337"/>
      <c r="G15" s="149" t="s">
        <v>403</v>
      </c>
      <c r="H15" s="338"/>
      <c r="I15" s="339"/>
      <c r="J15" s="333"/>
      <c r="K15" s="213"/>
      <c r="L15" s="213"/>
      <c r="M15" s="213"/>
      <c r="N15" s="213"/>
      <c r="O15" s="213"/>
      <c r="P15" s="213"/>
      <c r="Q15" s="213"/>
      <c r="R15" s="213"/>
      <c r="S15" s="213"/>
      <c r="T15" s="213"/>
    </row>
    <row r="16" spans="1:20" s="190" customFormat="1" ht="18.75">
      <c r="A16" s="1205"/>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0" t="s">
        <v>594</v>
      </c>
      <c r="H19" s="1200"/>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1" t="s">
        <v>675</v>
      </c>
      <c r="M5" s="1221"/>
      <c r="N5" s="1221"/>
      <c r="O5" s="1221"/>
      <c r="P5" s="1221"/>
      <c r="Q5" s="1221"/>
      <c r="R5" s="1221"/>
      <c r="S5" s="1221"/>
      <c r="T5" s="1221"/>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503</v>
      </c>
      <c r="N7" s="1227" t="str">
        <f>IF(NameOrPr_ch="",IF(NameOrPr="","",NameOrPr),NameOrPr_ch)</f>
        <v>Региональная служба по тарифам Ростовской области</v>
      </c>
      <c r="O7" s="1227"/>
      <c r="P7" s="1227"/>
      <c r="Q7" s="1227"/>
      <c r="R7" s="1227"/>
      <c r="S7" s="1227"/>
      <c r="T7" s="1227"/>
      <c r="U7" s="670"/>
      <c r="AH7" s="586"/>
      <c r="AI7" s="586"/>
      <c r="AJ7" s="586"/>
      <c r="AK7" s="586"/>
    </row>
    <row r="8" spans="1:37" s="492" customFormat="1" ht="18.75">
      <c r="A8" s="506"/>
      <c r="B8" s="506"/>
      <c r="C8" s="506"/>
      <c r="D8" s="506"/>
      <c r="E8" s="506"/>
      <c r="F8" s="506"/>
      <c r="G8" s="506"/>
      <c r="H8" s="506"/>
      <c r="L8" s="500"/>
      <c r="M8" s="673" t="s">
        <v>597</v>
      </c>
      <c r="N8" s="1227" t="str">
        <f>IF(datePr_ch="",IF(datePr="","",datePr),datePr_ch)</f>
        <v>17.12.2018</v>
      </c>
      <c r="O8" s="1227"/>
      <c r="P8" s="1227"/>
      <c r="Q8" s="1227"/>
      <c r="R8" s="1227"/>
      <c r="S8" s="1227"/>
      <c r="T8" s="122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7" t="str">
        <f>IF(numberPr_ch="",IF(numberPr="","",numberPr),numberPr_ch)</f>
        <v>83/54</v>
      </c>
      <c r="O9" s="1227"/>
      <c r="P9" s="1227"/>
      <c r="Q9" s="1227"/>
      <c r="R9" s="1227"/>
      <c r="S9" s="1227"/>
      <c r="T9" s="122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502</v>
      </c>
      <c r="N10" s="1227" t="str">
        <f>IF(IstPub_ch="",IF(IstPub="","",IstPub),IstPub_ch)</f>
        <v>www.rst.donland.ru</v>
      </c>
      <c r="O10" s="1227"/>
      <c r="P10" s="1227"/>
      <c r="Q10" s="1227"/>
      <c r="R10" s="1227"/>
      <c r="S10" s="1227"/>
      <c r="T10" s="122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2"/>
      <c r="M12" s="1222"/>
      <c r="N12" s="567"/>
      <c r="O12" s="1257"/>
      <c r="P12" s="1257"/>
      <c r="Q12" s="1257"/>
      <c r="R12" s="1257"/>
      <c r="S12" s="1257"/>
      <c r="T12" s="1257"/>
      <c r="U12" s="487"/>
      <c r="AE12" s="504" t="s">
        <v>373</v>
      </c>
      <c r="AH12" s="506"/>
      <c r="AI12" s="506"/>
      <c r="AJ12" s="506"/>
      <c r="AK12" s="506"/>
    </row>
    <row r="13" spans="1:37">
      <c r="J13" s="482"/>
      <c r="K13" s="482"/>
      <c r="L13" s="478"/>
      <c r="M13" s="478"/>
      <c r="N13" s="478"/>
      <c r="O13" s="1248"/>
      <c r="P13" s="1248"/>
      <c r="Q13" s="1248"/>
      <c r="R13" s="1248"/>
      <c r="S13" s="1248"/>
      <c r="T13" s="1248"/>
      <c r="U13" s="600"/>
      <c r="Z13" s="1248"/>
      <c r="AA13" s="1248"/>
      <c r="AB13" s="1248"/>
      <c r="AC13" s="1248"/>
      <c r="AD13" s="1248"/>
      <c r="AE13" s="1248"/>
    </row>
    <row r="14" spans="1:37">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2"/>
      <c r="K15" s="482"/>
      <c r="L15" s="1234" t="s">
        <v>92</v>
      </c>
      <c r="M15" s="1234" t="s">
        <v>677</v>
      </c>
      <c r="N15" s="1270" t="s">
        <v>629</v>
      </c>
      <c r="O15" s="1270"/>
      <c r="P15" s="1270"/>
      <c r="Q15" s="1270"/>
      <c r="R15" s="1270" t="s">
        <v>630</v>
      </c>
      <c r="S15" s="1270"/>
      <c r="T15" s="1270"/>
      <c r="U15" s="1270"/>
      <c r="V15" s="1270" t="s">
        <v>631</v>
      </c>
      <c r="W15" s="1270"/>
      <c r="X15" s="1270"/>
      <c r="Y15" s="1270"/>
      <c r="Z15" s="1234" t="s">
        <v>642</v>
      </c>
      <c r="AA15" s="1234"/>
      <c r="AB15" s="1234"/>
      <c r="AC15" s="1234"/>
      <c r="AD15" s="1234"/>
      <c r="AE15" s="1234" t="s">
        <v>341</v>
      </c>
      <c r="AF15" s="1247" t="s">
        <v>275</v>
      </c>
      <c r="AG15" s="1159"/>
    </row>
    <row r="16" spans="1:37" s="524" customFormat="1" ht="27.75" customHeight="1">
      <c r="A16" s="586"/>
      <c r="B16" s="586"/>
      <c r="C16" s="586"/>
      <c r="D16" s="586"/>
      <c r="E16" s="586"/>
      <c r="F16" s="586"/>
      <c r="G16" s="592"/>
      <c r="H16" s="592"/>
      <c r="I16" s="532"/>
      <c r="J16" s="530"/>
      <c r="K16" s="530"/>
      <c r="L16" s="1234"/>
      <c r="M16" s="1234"/>
      <c r="N16" s="1270"/>
      <c r="O16" s="1270"/>
      <c r="P16" s="1270"/>
      <c r="Q16" s="1270"/>
      <c r="R16" s="1270"/>
      <c r="S16" s="1270"/>
      <c r="T16" s="1270"/>
      <c r="U16" s="1270"/>
      <c r="V16" s="1270"/>
      <c r="W16" s="1270"/>
      <c r="X16" s="1270"/>
      <c r="Y16" s="1270"/>
      <c r="Z16" s="1159" t="s">
        <v>680</v>
      </c>
      <c r="AA16" s="1159"/>
      <c r="AB16" s="1159" t="s">
        <v>655</v>
      </c>
      <c r="AC16" s="1159"/>
      <c r="AD16" s="1159"/>
      <c r="AE16" s="1234"/>
      <c r="AF16" s="1247"/>
      <c r="AG16" s="1159"/>
      <c r="AH16" s="586"/>
      <c r="AI16" s="586"/>
      <c r="AJ16" s="586"/>
      <c r="AK16" s="586"/>
    </row>
    <row r="17" spans="1:37" ht="14.25" customHeight="1">
      <c r="J17" s="482"/>
      <c r="K17" s="482"/>
      <c r="L17" s="1234"/>
      <c r="M17" s="1234"/>
      <c r="N17" s="1270"/>
      <c r="O17" s="1270"/>
      <c r="P17" s="1270"/>
      <c r="Q17" s="1270"/>
      <c r="R17" s="1270"/>
      <c r="S17" s="1270"/>
      <c r="T17" s="1270"/>
      <c r="U17" s="1270"/>
      <c r="V17" s="1270"/>
      <c r="W17" s="1270"/>
      <c r="X17" s="1270"/>
      <c r="Y17" s="1270"/>
      <c r="Z17" s="535" t="s">
        <v>678</v>
      </c>
      <c r="AA17" s="535" t="s">
        <v>679</v>
      </c>
      <c r="AB17" s="537" t="s">
        <v>274</v>
      </c>
      <c r="AC17" s="1258" t="s">
        <v>273</v>
      </c>
      <c r="AD17" s="1258"/>
      <c r="AE17" s="1234"/>
      <c r="AF17" s="1247"/>
      <c r="AG17" s="1159"/>
    </row>
    <row r="18" spans="1:37">
      <c r="J18" s="482"/>
      <c r="K18" s="490">
        <v>1</v>
      </c>
      <c r="L18" s="479" t="s">
        <v>93</v>
      </c>
      <c r="M18" s="479" t="s">
        <v>49</v>
      </c>
      <c r="N18" s="1263">
        <f ca="1">OFFSET(N18,0,-1)+1</f>
        <v>3</v>
      </c>
      <c r="O18" s="1263"/>
      <c r="P18" s="1263"/>
      <c r="Q18" s="1263"/>
      <c r="R18" s="1263">
        <f ca="1">OFFSET(N18,0,0)+1</f>
        <v>4</v>
      </c>
      <c r="S18" s="1263"/>
      <c r="T18" s="1263"/>
      <c r="U18" s="1263"/>
      <c r="V18" s="675"/>
      <c r="W18" s="675"/>
      <c r="X18" s="675"/>
      <c r="Y18" s="676">
        <f ca="1">OFFSET(R18,0,0)+1</f>
        <v>5</v>
      </c>
      <c r="Z18" s="488">
        <f ca="1">OFFSET(Z18,0,-1)+1</f>
        <v>6</v>
      </c>
      <c r="AA18" s="488">
        <f ca="1">OFFSET(AA18,0,-1)+1</f>
        <v>7</v>
      </c>
      <c r="AB18" s="488">
        <f ca="1">OFFSET(AB18,0,-1)+1</f>
        <v>8</v>
      </c>
      <c r="AC18" s="1263">
        <f ca="1">OFFSET(AC18,0,-1)+1</f>
        <v>9</v>
      </c>
      <c r="AD18" s="1263"/>
      <c r="AE18" s="488">
        <f ca="1">OFFSET(AE18,0,-2)+1</f>
        <v>10</v>
      </c>
      <c r="AF18" s="524"/>
      <c r="AG18" s="488">
        <f ca="1">OFFSET(AG18,0,-2)+1</f>
        <v>11</v>
      </c>
    </row>
    <row r="19" spans="1:37" ht="22.5">
      <c r="A19" s="1207">
        <v>1</v>
      </c>
      <c r="B19" s="1016"/>
      <c r="C19" s="1016"/>
      <c r="D19" s="1016"/>
      <c r="E19" s="1016"/>
      <c r="F19" s="1009"/>
      <c r="G19" s="1015"/>
      <c r="H19" s="1015"/>
      <c r="I19" s="997"/>
      <c r="J19" s="996"/>
      <c r="K19" s="996"/>
      <c r="L19" s="594">
        <f>mergeValue(A19)</f>
        <v>1</v>
      </c>
      <c r="M19" s="642" t="s">
        <v>20</v>
      </c>
      <c r="N19" s="1264"/>
      <c r="O19" s="1264"/>
      <c r="P19" s="1264"/>
      <c r="Q19" s="1264"/>
      <c r="R19" s="1264"/>
      <c r="S19" s="1264"/>
      <c r="T19" s="1264"/>
      <c r="U19" s="1264"/>
      <c r="V19" s="1264"/>
      <c r="W19" s="1264"/>
      <c r="X19" s="1264"/>
      <c r="Y19" s="1264"/>
      <c r="Z19" s="1264"/>
      <c r="AA19" s="1264"/>
      <c r="AB19" s="1264"/>
      <c r="AC19" s="1264"/>
      <c r="AD19" s="1264"/>
      <c r="AE19" s="1264"/>
      <c r="AF19" s="1264"/>
      <c r="AG19" s="582" t="s">
        <v>477</v>
      </c>
    </row>
    <row r="20" spans="1:37" ht="22.5">
      <c r="A20" s="1207"/>
      <c r="B20" s="1207">
        <v>1</v>
      </c>
      <c r="C20" s="1016"/>
      <c r="D20" s="1016"/>
      <c r="E20" s="1016"/>
      <c r="F20" s="1009"/>
      <c r="G20" s="1018"/>
      <c r="H20" s="1019"/>
      <c r="I20" s="998"/>
      <c r="J20" s="993"/>
      <c r="K20" s="991"/>
      <c r="L20" s="594" t="str">
        <f>mergeValue(A20) &amp;"."&amp; mergeValue(B20)</f>
        <v>1.1</v>
      </c>
      <c r="M20" s="547" t="s">
        <v>16</v>
      </c>
      <c r="N20" s="1265"/>
      <c r="O20" s="1265"/>
      <c r="P20" s="1265"/>
      <c r="Q20" s="1265"/>
      <c r="R20" s="1265"/>
      <c r="S20" s="1265"/>
      <c r="T20" s="1265"/>
      <c r="U20" s="1265"/>
      <c r="V20" s="1265"/>
      <c r="W20" s="1265"/>
      <c r="X20" s="1265"/>
      <c r="Y20" s="1265"/>
      <c r="Z20" s="1265"/>
      <c r="AA20" s="1265"/>
      <c r="AB20" s="1265"/>
      <c r="AC20" s="1265"/>
      <c r="AD20" s="1265"/>
      <c r="AE20" s="1265"/>
      <c r="AF20" s="1265"/>
      <c r="AG20" s="582" t="s">
        <v>478</v>
      </c>
    </row>
    <row r="21" spans="1:37" ht="22.5">
      <c r="A21" s="1207"/>
      <c r="B21" s="1207"/>
      <c r="C21" s="1207">
        <v>1</v>
      </c>
      <c r="D21" s="1016"/>
      <c r="E21" s="1016"/>
      <c r="F21" s="1009"/>
      <c r="G21" s="1018"/>
      <c r="H21" s="1019"/>
      <c r="I21" s="998"/>
      <c r="J21" s="993"/>
      <c r="K21" s="991"/>
      <c r="L21" s="594" t="str">
        <f>mergeValue(A21) &amp;"."&amp; mergeValue(B21)&amp;"."&amp; mergeValue(C21)</f>
        <v>1.1.1</v>
      </c>
      <c r="M21" s="548" t="s">
        <v>7</v>
      </c>
      <c r="N21" s="1265"/>
      <c r="O21" s="1265"/>
      <c r="P21" s="1265"/>
      <c r="Q21" s="1265"/>
      <c r="R21" s="1265"/>
      <c r="S21" s="1265"/>
      <c r="T21" s="1265"/>
      <c r="U21" s="1265"/>
      <c r="V21" s="1265"/>
      <c r="W21" s="1265"/>
      <c r="X21" s="1265"/>
      <c r="Y21" s="1265"/>
      <c r="Z21" s="1265"/>
      <c r="AA21" s="1265"/>
      <c r="AB21" s="1265"/>
      <c r="AC21" s="1265"/>
      <c r="AD21" s="1265"/>
      <c r="AE21" s="1265"/>
      <c r="AF21" s="1265"/>
      <c r="AG21" s="582" t="s">
        <v>634</v>
      </c>
    </row>
    <row r="22" spans="1:37" ht="15" customHeight="1">
      <c r="A22" s="1207"/>
      <c r="B22" s="1207"/>
      <c r="C22" s="1207"/>
      <c r="D22" s="1207">
        <v>1</v>
      </c>
      <c r="E22" s="1016"/>
      <c r="F22" s="1009"/>
      <c r="G22" s="1018"/>
      <c r="H22" s="1019"/>
      <c r="I22" s="998"/>
      <c r="J22" s="993"/>
      <c r="K22" s="991"/>
      <c r="L22" s="594" t="str">
        <f>mergeValue(A22) &amp;"."&amp; mergeValue(B22)&amp;"."&amp; mergeValue(C22)&amp;"."&amp; mergeValue(D22)</f>
        <v>1.1.1.1</v>
      </c>
      <c r="M22" s="549" t="s">
        <v>22</v>
      </c>
      <c r="N22" s="1265"/>
      <c r="O22" s="1265"/>
      <c r="P22" s="1265"/>
      <c r="Q22" s="1265"/>
      <c r="R22" s="1265"/>
      <c r="S22" s="1265"/>
      <c r="T22" s="1265"/>
      <c r="U22" s="1265"/>
      <c r="V22" s="1265"/>
      <c r="W22" s="1265"/>
      <c r="X22" s="1265"/>
      <c r="Y22" s="1265"/>
      <c r="Z22" s="1265"/>
      <c r="AA22" s="1265"/>
      <c r="AB22" s="1265"/>
      <c r="AC22" s="1265"/>
      <c r="AD22" s="1265"/>
      <c r="AE22" s="1265"/>
      <c r="AF22" s="1265"/>
      <c r="AG22" s="582" t="s">
        <v>681</v>
      </c>
    </row>
    <row r="23" spans="1:37" ht="20.100000000000001" customHeight="1">
      <c r="A23" s="1207"/>
      <c r="B23" s="1207"/>
      <c r="C23" s="1207"/>
      <c r="D23" s="1207"/>
      <c r="E23" s="1207">
        <v>1</v>
      </c>
      <c r="F23" s="1009"/>
      <c r="G23" s="1018"/>
      <c r="H23" s="1019"/>
      <c r="I23" s="1020"/>
      <c r="J23" s="1010"/>
      <c r="K23" s="1163"/>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2"/>
      <c r="X23" s="540">
        <v>1</v>
      </c>
      <c r="Y23" s="1097"/>
      <c r="Z23" s="672"/>
      <c r="AA23" s="672"/>
      <c r="AB23" s="1242"/>
      <c r="AC23" s="1214" t="s">
        <v>84</v>
      </c>
      <c r="AD23" s="1242"/>
      <c r="AE23" s="1214" t="s">
        <v>85</v>
      </c>
      <c r="AF23" s="579"/>
      <c r="AG23" s="1271" t="s">
        <v>682</v>
      </c>
      <c r="AH23" s="501" t="str">
        <f>strCheckDate(Z24:AF24)</f>
        <v/>
      </c>
      <c r="AI23" s="505" t="str">
        <f>IF(AND(COUNTIF(AJ18:AJ27,AJ23)&gt;1,AJ23&lt;&gt;""),"ErrUnique:HasDoubleConn","")</f>
        <v/>
      </c>
      <c r="AJ23" s="505"/>
      <c r="AK23" s="505"/>
    </row>
    <row r="24" spans="1:37" ht="20.100000000000001" customHeight="1">
      <c r="A24" s="1207"/>
      <c r="B24" s="1207"/>
      <c r="C24" s="1207"/>
      <c r="D24" s="1207"/>
      <c r="E24" s="1207"/>
      <c r="F24" s="1009"/>
      <c r="G24" s="1018"/>
      <c r="H24" s="1019"/>
      <c r="I24" s="1020"/>
      <c r="J24" s="1010"/>
      <c r="K24" s="1163"/>
      <c r="L24" s="1268"/>
      <c r="M24" s="1269"/>
      <c r="N24" s="1214"/>
      <c r="O24" s="1276"/>
      <c r="P24" s="1274"/>
      <c r="Q24" s="1275"/>
      <c r="R24" s="1214"/>
      <c r="S24" s="1276"/>
      <c r="T24" s="1274"/>
      <c r="U24" s="1267"/>
      <c r="V24" s="1214"/>
      <c r="W24" s="602"/>
      <c r="X24" s="566"/>
      <c r="Y24" s="566"/>
      <c r="Z24" s="573"/>
      <c r="AA24" s="604" t="str">
        <f>AB23 &amp; "-" &amp; AD23</f>
        <v>-</v>
      </c>
      <c r="AB24" s="1213"/>
      <c r="AC24" s="1214"/>
      <c r="AD24" s="1213"/>
      <c r="AE24" s="1214"/>
      <c r="AF24" s="674"/>
      <c r="AG24" s="1272"/>
      <c r="AI24" s="505"/>
      <c r="AJ24" s="505"/>
      <c r="AK24" s="505"/>
    </row>
    <row r="25" spans="1:37" ht="20.100000000000001" customHeight="1">
      <c r="A25" s="1207"/>
      <c r="B25" s="1207"/>
      <c r="C25" s="1207"/>
      <c r="D25" s="1207"/>
      <c r="E25" s="1207"/>
      <c r="F25" s="1009"/>
      <c r="G25" s="1018"/>
      <c r="H25" s="1019"/>
      <c r="I25" s="1020"/>
      <c r="J25" s="1010"/>
      <c r="K25" s="1163"/>
      <c r="L25" s="1268"/>
      <c r="M25" s="1269"/>
      <c r="N25" s="1214"/>
      <c r="O25" s="1276"/>
      <c r="P25" s="1274"/>
      <c r="Q25" s="1267"/>
      <c r="R25" s="1214"/>
      <c r="S25" s="603"/>
      <c r="T25" s="559"/>
      <c r="U25" s="566"/>
      <c r="V25" s="572"/>
      <c r="W25" s="572"/>
      <c r="X25" s="572"/>
      <c r="Y25" s="572"/>
      <c r="Z25" s="573"/>
      <c r="AA25" s="573"/>
      <c r="AB25" s="574"/>
      <c r="AC25" s="565"/>
      <c r="AD25" s="565"/>
      <c r="AE25" s="574"/>
      <c r="AF25" s="565"/>
      <c r="AG25" s="1272"/>
      <c r="AI25" s="505"/>
      <c r="AJ25" s="505"/>
      <c r="AK25" s="505"/>
    </row>
    <row r="26" spans="1:37" ht="20.100000000000001" customHeight="1">
      <c r="A26" s="1207"/>
      <c r="B26" s="1207"/>
      <c r="C26" s="1207"/>
      <c r="D26" s="1207"/>
      <c r="E26" s="1207"/>
      <c r="F26" s="1009"/>
      <c r="G26" s="1018"/>
      <c r="H26" s="1019"/>
      <c r="I26" s="1020"/>
      <c r="J26" s="1010"/>
      <c r="K26" s="1163"/>
      <c r="L26" s="1268"/>
      <c r="M26" s="1269"/>
      <c r="N26" s="1214"/>
      <c r="O26" s="575"/>
      <c r="P26" s="577"/>
      <c r="Q26" s="576"/>
      <c r="R26" s="572"/>
      <c r="S26" s="572"/>
      <c r="T26" s="572"/>
      <c r="U26" s="572"/>
      <c r="V26" s="572"/>
      <c r="W26" s="572"/>
      <c r="X26" s="572"/>
      <c r="Y26" s="572"/>
      <c r="Z26" s="573"/>
      <c r="AA26" s="573"/>
      <c r="AB26" s="574"/>
      <c r="AC26" s="565"/>
      <c r="AD26" s="565"/>
      <c r="AE26" s="574"/>
      <c r="AF26" s="565"/>
      <c r="AG26" s="1272"/>
      <c r="AI26" s="505"/>
      <c r="AJ26" s="505"/>
      <c r="AK26" s="505"/>
    </row>
    <row r="27" spans="1:37" s="476" customFormat="1" ht="15" customHeight="1">
      <c r="A27" s="1207"/>
      <c r="B27" s="1207"/>
      <c r="C27" s="1207"/>
      <c r="D27" s="1207"/>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3"/>
      <c r="AH27" s="502"/>
      <c r="AI27" s="502"/>
      <c r="AJ27" s="212"/>
      <c r="AK27" s="212"/>
    </row>
    <row r="28" spans="1:37" s="476" customFormat="1" ht="15" customHeight="1">
      <c r="A28" s="1207"/>
      <c r="B28" s="1207"/>
      <c r="C28" s="1207"/>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07"/>
      <c r="B29" s="1207"/>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7"/>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683</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1" t="s">
        <v>492</v>
      </c>
      <c r="G2" s="1202"/>
      <c r="H2" s="1203"/>
      <c r="I2" s="435"/>
    </row>
    <row r="3" spans="1:20" ht="3" customHeight="1"/>
    <row r="4" spans="1:20" s="190" customFormat="1" ht="11.25">
      <c r="A4" s="213"/>
      <c r="B4" s="213"/>
      <c r="C4" s="213"/>
      <c r="D4" s="213"/>
      <c r="F4" s="1159" t="s">
        <v>454</v>
      </c>
      <c r="G4" s="1159"/>
      <c r="H4" s="1159"/>
      <c r="I4" s="1204"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4"/>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26.12.2018</v>
      </c>
      <c r="I7" s="196" t="s">
        <v>494</v>
      </c>
      <c r="J7" s="333"/>
      <c r="K7" s="213"/>
      <c r="L7" s="213"/>
      <c r="M7" s="213"/>
      <c r="N7" s="213"/>
      <c r="O7" s="213"/>
      <c r="P7" s="213"/>
      <c r="Q7" s="213"/>
      <c r="R7" s="213"/>
      <c r="S7" s="213"/>
      <c r="T7" s="213"/>
    </row>
    <row r="8" spans="1:20" s="190" customFormat="1" ht="45">
      <c r="A8" s="1205">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5"/>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5"/>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5"/>
      <c r="B11" s="1205">
        <v>1</v>
      </c>
      <c r="C11" s="343"/>
      <c r="D11" s="343"/>
      <c r="F11" s="334" t="str">
        <f>"4."&amp;mergeValue(A11) &amp;"."&amp;mergeValue(B11)</f>
        <v>4.1.1</v>
      </c>
      <c r="G11" s="323" t="s">
        <v>593</v>
      </c>
      <c r="H11" s="316" t="str">
        <f>IF(region_name="","",region_name)</f>
        <v>Ростовская область</v>
      </c>
      <c r="I11" s="196" t="s">
        <v>500</v>
      </c>
      <c r="J11" s="333"/>
      <c r="K11" s="213"/>
      <c r="L11" s="213"/>
      <c r="M11" s="213"/>
      <c r="N11" s="213"/>
      <c r="O11" s="213"/>
      <c r="P11" s="213"/>
      <c r="Q11" s="213"/>
      <c r="R11" s="213"/>
      <c r="S11" s="213"/>
      <c r="T11" s="213"/>
    </row>
    <row r="12" spans="1:20" s="190" customFormat="1" ht="22.5">
      <c r="A12" s="1205"/>
      <c r="B12" s="1205"/>
      <c r="C12" s="1205">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5"/>
      <c r="B13" s="1205"/>
      <c r="C13" s="1205"/>
      <c r="D13" s="343">
        <v>1</v>
      </c>
      <c r="F13" s="334" t="str">
        <f>"4."&amp;mergeValue(A13) &amp;"."&amp;mergeValue(B13)&amp;"."&amp;mergeValue(C13)&amp;"."&amp;mergeValue(D13)</f>
        <v>4.1.1.1.1</v>
      </c>
      <c r="G13" s="419" t="s">
        <v>499</v>
      </c>
      <c r="H13" s="316"/>
      <c r="I13" s="1206" t="s">
        <v>592</v>
      </c>
      <c r="J13" s="333"/>
      <c r="K13" s="213"/>
      <c r="L13" s="213"/>
      <c r="M13" s="213"/>
      <c r="N13" s="213"/>
      <c r="O13" s="213"/>
      <c r="P13" s="213"/>
      <c r="Q13" s="213"/>
      <c r="R13" s="213"/>
      <c r="S13" s="213"/>
      <c r="T13" s="213"/>
    </row>
    <row r="14" spans="1:20" s="190" customFormat="1" ht="18.75">
      <c r="A14" s="1205"/>
      <c r="B14" s="1205"/>
      <c r="C14" s="1205"/>
      <c r="D14" s="343"/>
      <c r="F14" s="337"/>
      <c r="G14" s="150" t="s">
        <v>4</v>
      </c>
      <c r="H14" s="342"/>
      <c r="I14" s="1206"/>
      <c r="J14" s="333"/>
      <c r="K14" s="213"/>
      <c r="L14" s="213"/>
      <c r="M14" s="213"/>
      <c r="N14" s="213"/>
      <c r="O14" s="213"/>
      <c r="P14" s="213"/>
      <c r="Q14" s="213"/>
      <c r="R14" s="213"/>
      <c r="S14" s="213"/>
      <c r="T14" s="213"/>
    </row>
    <row r="15" spans="1:20" s="190" customFormat="1" ht="18.75">
      <c r="A15" s="1205"/>
      <c r="B15" s="1205"/>
      <c r="C15" s="343"/>
      <c r="D15" s="343"/>
      <c r="F15" s="420"/>
      <c r="G15" s="195" t="s">
        <v>403</v>
      </c>
      <c r="H15" s="421"/>
      <c r="I15" s="422"/>
      <c r="J15" s="333"/>
      <c r="K15" s="213"/>
      <c r="L15" s="213"/>
      <c r="M15" s="213"/>
      <c r="N15" s="213"/>
      <c r="O15" s="213"/>
      <c r="P15" s="213"/>
      <c r="Q15" s="213"/>
      <c r="R15" s="213"/>
      <c r="S15" s="213"/>
      <c r="T15" s="213"/>
    </row>
    <row r="16" spans="1:20" s="190" customFormat="1" ht="18.75">
      <c r="A16" s="1205"/>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594</v>
      </c>
      <c r="H19" s="1200"/>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43460.561527777776</v>
      </c>
      <c r="B2" s="12" t="s">
        <v>774</v>
      </c>
      <c r="C2" s="12" t="s">
        <v>442</v>
      </c>
    </row>
    <row r="3" spans="1:4">
      <c r="A3" s="1119">
        <v>43460.561574074076</v>
      </c>
      <c r="B3" s="12" t="s">
        <v>775</v>
      </c>
      <c r="C3" s="12" t="s">
        <v>442</v>
      </c>
    </row>
    <row r="4" spans="1:4">
      <c r="A4" s="1119">
        <v>43460.56177083333</v>
      </c>
      <c r="B4" s="12" t="s">
        <v>774</v>
      </c>
      <c r="C4" s="12" t="s">
        <v>442</v>
      </c>
    </row>
    <row r="5" spans="1:4">
      <c r="A5" s="1119">
        <v>43460.561782407407</v>
      </c>
      <c r="B5" s="12" t="s">
        <v>775</v>
      </c>
      <c r="C5" s="12" t="s">
        <v>442</v>
      </c>
    </row>
    <row r="6" spans="1:4">
      <c r="A6" s="1119">
        <v>43460.566099537034</v>
      </c>
      <c r="B6" s="12" t="s">
        <v>774</v>
      </c>
      <c r="C6" s="12" t="s">
        <v>442</v>
      </c>
    </row>
    <row r="7" spans="1:4">
      <c r="A7" s="1119">
        <v>43460.566122685188</v>
      </c>
      <c r="B7" s="12" t="s">
        <v>775</v>
      </c>
      <c r="C7" s="12" t="s">
        <v>442</v>
      </c>
    </row>
    <row r="8" spans="1:4">
      <c r="A8" s="1119">
        <v>43460.659050925926</v>
      </c>
      <c r="B8" s="12" t="s">
        <v>774</v>
      </c>
      <c r="C8" s="12" t="s">
        <v>442</v>
      </c>
    </row>
    <row r="9" spans="1:4">
      <c r="A9" s="1119">
        <v>43460.659062500003</v>
      </c>
      <c r="B9" s="12" t="s">
        <v>775</v>
      </c>
      <c r="C9" s="12" t="s">
        <v>442</v>
      </c>
    </row>
    <row r="10" spans="1:4">
      <c r="A10" s="1119">
        <v>43462.416481481479</v>
      </c>
      <c r="B10" s="12" t="s">
        <v>774</v>
      </c>
      <c r="C10" s="12" t="s">
        <v>442</v>
      </c>
    </row>
    <row r="11" spans="1:4">
      <c r="A11" s="1119">
        <v>43462.416504629633</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1" t="s">
        <v>687</v>
      </c>
      <c r="M5" s="1221"/>
      <c r="N5" s="1221"/>
      <c r="O5" s="1221"/>
      <c r="P5" s="1221"/>
      <c r="Q5" s="1221"/>
      <c r="R5" s="1221"/>
      <c r="S5" s="1221"/>
      <c r="T5" s="1221"/>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503</v>
      </c>
      <c r="N7" s="667"/>
      <c r="O7" s="1253" t="str">
        <f>IF(NameOrPr_ch="",IF(NameOrPr="","",NameOrPr),NameOrPr_ch)</f>
        <v>Региональная служба по тарифам Ростовской области</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597</v>
      </c>
      <c r="N8" s="667"/>
      <c r="O8" s="1253" t="str">
        <f>IF(datePr_ch="",IF(datePr="","",datePr),datePr_ch)</f>
        <v>17.12.2018</v>
      </c>
      <c r="P8" s="1254"/>
      <c r="Q8" s="1254"/>
      <c r="R8" s="1254"/>
      <c r="S8" s="1254"/>
      <c r="T8" s="1255"/>
      <c r="U8" s="668"/>
      <c r="Y8" s="1014"/>
      <c r="Z8" s="591"/>
      <c r="AA8" s="591"/>
      <c r="AB8" s="591"/>
      <c r="AC8" s="591"/>
    </row>
    <row r="9" spans="1:29" s="492" customFormat="1" ht="18.75">
      <c r="A9" s="506"/>
      <c r="B9" s="506"/>
      <c r="C9" s="506"/>
      <c r="D9" s="506"/>
      <c r="E9" s="506"/>
      <c r="F9" s="506"/>
      <c r="G9" s="506"/>
      <c r="H9" s="506"/>
      <c r="L9" s="553"/>
      <c r="M9" s="618" t="s">
        <v>596</v>
      </c>
      <c r="N9" s="667"/>
      <c r="O9" s="1253" t="str">
        <f>IF(numberPr_ch="",IF(numberPr="","",numberPr),numberPr_ch)</f>
        <v>83/54</v>
      </c>
      <c r="P9" s="1254"/>
      <c r="Q9" s="1254"/>
      <c r="R9" s="1254"/>
      <c r="S9" s="1254"/>
      <c r="T9" s="1255"/>
      <c r="U9" s="668"/>
      <c r="Y9" s="1014"/>
      <c r="Z9" s="506"/>
      <c r="AA9" s="506"/>
      <c r="AB9" s="506"/>
      <c r="AC9" s="506"/>
    </row>
    <row r="10" spans="1:29" s="492" customFormat="1" ht="18.75">
      <c r="A10" s="506"/>
      <c r="B10" s="506"/>
      <c r="C10" s="506"/>
      <c r="D10" s="506"/>
      <c r="E10" s="506"/>
      <c r="F10" s="506"/>
      <c r="G10" s="506"/>
      <c r="H10" s="506"/>
      <c r="L10" s="553"/>
      <c r="M10" s="618" t="s">
        <v>502</v>
      </c>
      <c r="N10" s="667"/>
      <c r="O10" s="1253" t="str">
        <f>IF(IstPub_ch="",IF(IstPub="","",IstPub),IstPub_ch)</f>
        <v>www.rst.donland.ru</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2"/>
      <c r="M12" s="1222"/>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8"/>
      <c r="R13" s="1248"/>
      <c r="S13" s="1248"/>
      <c r="T13" s="1248"/>
      <c r="U13" s="1248"/>
      <c r="V13" s="1248"/>
    </row>
    <row r="14" spans="1:29">
      <c r="J14" s="482"/>
      <c r="K14" s="482"/>
      <c r="L14" s="1159" t="s">
        <v>454</v>
      </c>
      <c r="M14" s="1159"/>
      <c r="N14" s="1159"/>
      <c r="O14" s="1159"/>
      <c r="P14" s="1159"/>
      <c r="Q14" s="1159"/>
      <c r="R14" s="1159"/>
      <c r="S14" s="1159"/>
      <c r="T14" s="1159"/>
      <c r="U14" s="1159"/>
      <c r="V14" s="1159"/>
      <c r="W14" s="1159"/>
      <c r="X14" s="1159" t="s">
        <v>455</v>
      </c>
    </row>
    <row r="15" spans="1:29" ht="14.25" customHeight="1">
      <c r="J15" s="482"/>
      <c r="K15" s="482"/>
      <c r="L15" s="1234" t="s">
        <v>92</v>
      </c>
      <c r="M15" s="1234" t="s">
        <v>627</v>
      </c>
      <c r="N15" s="535"/>
      <c r="O15" s="1234" t="s">
        <v>628</v>
      </c>
      <c r="P15" s="1270" t="s">
        <v>629</v>
      </c>
      <c r="Q15" s="1270" t="s">
        <v>642</v>
      </c>
      <c r="R15" s="1270"/>
      <c r="S15" s="1270"/>
      <c r="T15" s="1270"/>
      <c r="U15" s="1270"/>
      <c r="V15" s="1234" t="s">
        <v>341</v>
      </c>
      <c r="W15" s="1247" t="s">
        <v>275</v>
      </c>
      <c r="X15" s="1159"/>
    </row>
    <row r="16" spans="1:29" s="524" customFormat="1" ht="25.5" customHeight="1">
      <c r="A16" s="586"/>
      <c r="B16" s="586"/>
      <c r="C16" s="586"/>
      <c r="D16" s="586"/>
      <c r="E16" s="586"/>
      <c r="F16" s="586"/>
      <c r="G16" s="592"/>
      <c r="H16" s="592"/>
      <c r="I16" s="532"/>
      <c r="J16" s="530"/>
      <c r="K16" s="530"/>
      <c r="L16" s="1234"/>
      <c r="M16" s="1234"/>
      <c r="N16" s="535"/>
      <c r="O16" s="1234"/>
      <c r="P16" s="1270"/>
      <c r="Q16" s="1270" t="s">
        <v>680</v>
      </c>
      <c r="R16" s="1270"/>
      <c r="S16" s="1261" t="s">
        <v>655</v>
      </c>
      <c r="T16" s="1261"/>
      <c r="U16" s="1261"/>
      <c r="V16" s="1234"/>
      <c r="W16" s="1247"/>
      <c r="X16" s="1159"/>
      <c r="Y16" s="1009"/>
      <c r="Z16" s="586"/>
      <c r="AA16" s="586"/>
      <c r="AB16" s="586"/>
      <c r="AC16" s="586"/>
    </row>
    <row r="17" spans="1:29" ht="14.25" customHeight="1">
      <c r="J17" s="482"/>
      <c r="K17" s="482"/>
      <c r="L17" s="1234"/>
      <c r="M17" s="1234"/>
      <c r="N17" s="535"/>
      <c r="O17" s="1234"/>
      <c r="P17" s="1270"/>
      <c r="Q17" s="535" t="s">
        <v>678</v>
      </c>
      <c r="R17" s="535" t="s">
        <v>679</v>
      </c>
      <c r="S17" s="537" t="s">
        <v>274</v>
      </c>
      <c r="T17" s="1258" t="s">
        <v>273</v>
      </c>
      <c r="U17" s="1258"/>
      <c r="V17" s="1234"/>
      <c r="W17" s="1247"/>
      <c r="X17" s="1159"/>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3">
        <f t="shared" ca="1" si="0"/>
        <v>8</v>
      </c>
      <c r="U18" s="1263"/>
      <c r="V18" s="488">
        <f ca="1">OFFSET(V18,0,-2)+1</f>
        <v>9</v>
      </c>
      <c r="W18" s="524"/>
      <c r="X18" s="488">
        <f ca="1">OFFSET(X18,0,-2)+1</f>
        <v>10</v>
      </c>
    </row>
    <row r="19" spans="1:29" ht="22.5">
      <c r="A19" s="1207">
        <v>1</v>
      </c>
      <c r="B19" s="981"/>
      <c r="C19" s="981"/>
      <c r="D19" s="981"/>
      <c r="E19" s="981"/>
      <c r="F19" s="981"/>
      <c r="G19" s="982"/>
      <c r="H19" s="982"/>
      <c r="I19" s="984"/>
      <c r="J19" s="976"/>
      <c r="K19" s="976"/>
      <c r="L19" s="594">
        <f>mergeValue(A19)</f>
        <v>1</v>
      </c>
      <c r="M19" s="642" t="s">
        <v>20</v>
      </c>
      <c r="N19" s="581"/>
      <c r="O19" s="1249"/>
      <c r="P19" s="1249"/>
      <c r="Q19" s="1249"/>
      <c r="R19" s="1249"/>
      <c r="S19" s="1249"/>
      <c r="T19" s="1249"/>
      <c r="U19" s="1249"/>
      <c r="V19" s="1249"/>
      <c r="W19" s="1249"/>
      <c r="X19" s="582" t="s">
        <v>477</v>
      </c>
    </row>
    <row r="20" spans="1:29" ht="22.5">
      <c r="A20" s="1207"/>
      <c r="B20" s="1207">
        <v>1</v>
      </c>
      <c r="C20" s="981"/>
      <c r="D20" s="981"/>
      <c r="E20" s="981"/>
      <c r="F20" s="981"/>
      <c r="G20" s="986"/>
      <c r="H20" s="983"/>
      <c r="I20" s="988"/>
      <c r="J20" s="973"/>
      <c r="K20" s="972"/>
      <c r="L20" s="594" t="str">
        <f>mergeValue(A20) &amp;"."&amp; mergeValue(B20)</f>
        <v>1.1</v>
      </c>
      <c r="M20" s="547" t="s">
        <v>16</v>
      </c>
      <c r="N20" s="581"/>
      <c r="O20" s="1249"/>
      <c r="P20" s="1249"/>
      <c r="Q20" s="1249"/>
      <c r="R20" s="1249"/>
      <c r="S20" s="1249"/>
      <c r="T20" s="1249"/>
      <c r="U20" s="1249"/>
      <c r="V20" s="1249"/>
      <c r="W20" s="1249"/>
      <c r="X20" s="582" t="s">
        <v>478</v>
      </c>
    </row>
    <row r="21" spans="1:29" ht="22.5">
      <c r="A21" s="1207"/>
      <c r="B21" s="1207"/>
      <c r="C21" s="1207">
        <v>1</v>
      </c>
      <c r="D21" s="981"/>
      <c r="E21" s="981"/>
      <c r="F21" s="981"/>
      <c r="G21" s="986"/>
      <c r="H21" s="983"/>
      <c r="I21" s="989"/>
      <c r="J21" s="973"/>
      <c r="K21" s="972"/>
      <c r="L21" s="594" t="str">
        <f>mergeValue(A21) &amp;"."&amp; mergeValue(B21)&amp;"."&amp; mergeValue(C21)</f>
        <v>1.1.1</v>
      </c>
      <c r="M21" s="548" t="s">
        <v>7</v>
      </c>
      <c r="N21" s="581"/>
      <c r="O21" s="1249"/>
      <c r="P21" s="1249"/>
      <c r="Q21" s="1249"/>
      <c r="R21" s="1249"/>
      <c r="S21" s="1249"/>
      <c r="T21" s="1249"/>
      <c r="U21" s="1249"/>
      <c r="V21" s="1249"/>
      <c r="W21" s="1249"/>
      <c r="X21" s="582" t="s">
        <v>634</v>
      </c>
    </row>
    <row r="22" spans="1:29">
      <c r="A22" s="1207"/>
      <c r="B22" s="1207"/>
      <c r="C22" s="1207"/>
      <c r="D22" s="1207">
        <v>1</v>
      </c>
      <c r="E22" s="981"/>
      <c r="F22" s="981"/>
      <c r="G22" s="986"/>
      <c r="H22" s="983"/>
      <c r="I22" s="989"/>
      <c r="J22" s="987"/>
      <c r="K22" s="972"/>
      <c r="L22" s="594" t="str">
        <f>mergeValue(A22) &amp;"."&amp; mergeValue(B22)&amp;"."&amp; mergeValue(C22)&amp;"."&amp; mergeValue(D22)</f>
        <v>1.1.1.1</v>
      </c>
      <c r="M22" s="549" t="s">
        <v>22</v>
      </c>
      <c r="N22" s="581"/>
      <c r="O22" s="1249"/>
      <c r="P22" s="1249"/>
      <c r="Q22" s="1249"/>
      <c r="R22" s="1249"/>
      <c r="S22" s="1249"/>
      <c r="T22" s="1249"/>
      <c r="U22" s="1249"/>
      <c r="V22" s="1249"/>
      <c r="W22" s="1249"/>
      <c r="X22" s="1021" t="s">
        <v>688</v>
      </c>
    </row>
    <row r="23" spans="1:29" ht="42.95" customHeight="1">
      <c r="A23" s="1207"/>
      <c r="B23" s="1207"/>
      <c r="C23" s="1207"/>
      <c r="D23" s="1207"/>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24" t="s">
        <v>689</v>
      </c>
      <c r="Y23" s="1009" t="str">
        <f>strCheckDateTwo(N23:W23)</f>
        <v/>
      </c>
    </row>
    <row r="24" spans="1:29" hidden="1">
      <c r="A24" s="1207"/>
      <c r="B24" s="1207"/>
      <c r="C24" s="1207"/>
      <c r="D24" s="1207"/>
      <c r="E24" s="981"/>
      <c r="F24" s="981"/>
      <c r="G24" s="986"/>
      <c r="H24" s="983"/>
      <c r="I24" s="989"/>
      <c r="J24" s="987"/>
      <c r="K24" s="977"/>
      <c r="L24" s="632"/>
      <c r="M24" s="562"/>
      <c r="N24" s="647"/>
      <c r="O24" s="647"/>
      <c r="P24" s="647"/>
      <c r="Q24" s="647"/>
      <c r="R24" s="585" t="str">
        <f>S23 &amp; "-" &amp; U23</f>
        <v>-</v>
      </c>
      <c r="S24" s="513"/>
      <c r="T24" s="587"/>
      <c r="U24" s="513"/>
      <c r="V24" s="647"/>
      <c r="W24" s="839"/>
      <c r="X24" s="1225"/>
    </row>
    <row r="25" spans="1:29" ht="15" customHeight="1">
      <c r="A25" s="1207"/>
      <c r="B25" s="1207"/>
      <c r="C25" s="1207"/>
      <c r="D25" s="1207"/>
      <c r="E25" s="981"/>
      <c r="F25" s="981"/>
      <c r="G25" s="986"/>
      <c r="H25" s="983"/>
      <c r="I25" s="989"/>
      <c r="J25" s="987"/>
      <c r="K25" s="977"/>
      <c r="L25" s="539"/>
      <c r="M25" s="552" t="s">
        <v>5</v>
      </c>
      <c r="N25" s="550"/>
      <c r="O25" s="546"/>
      <c r="P25" s="546"/>
      <c r="Q25" s="546"/>
      <c r="R25" s="546"/>
      <c r="S25" s="574"/>
      <c r="T25" s="565"/>
      <c r="U25" s="564"/>
      <c r="V25" s="550"/>
      <c r="W25" s="550"/>
      <c r="X25" s="1226"/>
    </row>
    <row r="26" spans="1:29" s="476" customFormat="1" ht="15" customHeight="1">
      <c r="A26" s="1207"/>
      <c r="B26" s="1207"/>
      <c r="C26" s="1207"/>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7"/>
      <c r="B27" s="1207"/>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7"/>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690</v>
      </c>
      <c r="N31" s="1200"/>
      <c r="O31" s="1200"/>
      <c r="P31" s="1200"/>
      <c r="Q31" s="1200"/>
      <c r="R31" s="1200"/>
      <c r="S31" s="1200"/>
      <c r="T31" s="1200"/>
      <c r="U31" s="1200"/>
      <c r="V31" s="1200"/>
      <c r="W31" s="1200"/>
      <c r="X31" s="1200"/>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1" t="s">
        <v>492</v>
      </c>
      <c r="G2" s="1202"/>
      <c r="H2" s="1203"/>
      <c r="I2" s="435"/>
    </row>
    <row r="3" spans="1:20" ht="3" customHeight="1"/>
    <row r="4" spans="1:20" s="190" customFormat="1" ht="11.25">
      <c r="A4" s="213"/>
      <c r="B4" s="213"/>
      <c r="C4" s="213"/>
      <c r="D4" s="213"/>
      <c r="F4" s="1159" t="s">
        <v>454</v>
      </c>
      <c r="G4" s="1159"/>
      <c r="H4" s="1159"/>
      <c r="I4" s="1204"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4"/>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26.12.2018</v>
      </c>
      <c r="I7" s="196" t="s">
        <v>494</v>
      </c>
      <c r="J7" s="333"/>
      <c r="K7" s="213"/>
      <c r="L7" s="213"/>
      <c r="M7" s="213"/>
      <c r="N7" s="213"/>
      <c r="O7" s="213"/>
      <c r="P7" s="213"/>
      <c r="Q7" s="213"/>
      <c r="R7" s="213"/>
      <c r="S7" s="213"/>
      <c r="T7" s="213"/>
    </row>
    <row r="8" spans="1:20" s="190" customFormat="1" ht="45">
      <c r="A8" s="1205">
        <v>1</v>
      </c>
      <c r="B8" s="213"/>
      <c r="C8" s="213"/>
      <c r="D8" s="213"/>
      <c r="F8" s="334" t="str">
        <f>"2." &amp;mergeValue(A8)</f>
        <v>2.1</v>
      </c>
      <c r="G8" s="416" t="s">
        <v>495</v>
      </c>
      <c r="H8" s="316" t="str">
        <f>IF('Перечень тарифов'!R21="","наименование отсутствует","" &amp; 'Перечень тарифов'!R21 &amp; "")</f>
        <v>наименование отсутствует</v>
      </c>
      <c r="I8" s="196" t="s">
        <v>591</v>
      </c>
      <c r="J8" s="333"/>
      <c r="K8" s="213"/>
      <c r="L8" s="213"/>
      <c r="M8" s="213"/>
      <c r="N8" s="213"/>
      <c r="O8" s="213"/>
      <c r="P8" s="213"/>
      <c r="Q8" s="213"/>
      <c r="R8" s="213"/>
      <c r="S8" s="213"/>
      <c r="T8" s="213"/>
    </row>
    <row r="9" spans="1:20" s="190" customFormat="1" ht="22.5">
      <c r="A9" s="1205"/>
      <c r="B9" s="213"/>
      <c r="C9" s="213"/>
      <c r="D9" s="213"/>
      <c r="F9" s="334" t="str">
        <f>"3." &amp;mergeValue(A9)</f>
        <v>3.1</v>
      </c>
      <c r="G9" s="416" t="s">
        <v>496</v>
      </c>
      <c r="H9" s="316" t="str">
        <f>IF('Перечень тарифов'!F21="","наименование отсутствует","" &amp; 'Перечень тарифов'!F21 &amp; "")</f>
        <v>Передача. Тепловая энергия</v>
      </c>
      <c r="I9" s="196" t="s">
        <v>589</v>
      </c>
      <c r="J9" s="333"/>
      <c r="K9" s="213"/>
      <c r="L9" s="213"/>
      <c r="M9" s="213"/>
      <c r="N9" s="213"/>
      <c r="O9" s="213"/>
      <c r="P9" s="213"/>
      <c r="Q9" s="213"/>
      <c r="R9" s="213"/>
      <c r="S9" s="213"/>
      <c r="T9" s="213"/>
    </row>
    <row r="10" spans="1:20" s="190" customFormat="1" ht="22.5">
      <c r="A10" s="1205"/>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5"/>
      <c r="B11" s="1205">
        <v>1</v>
      </c>
      <c r="C11" s="440"/>
      <c r="D11" s="440"/>
      <c r="F11" s="334" t="str">
        <f>"4."&amp;mergeValue(A11) &amp;"."&amp;mergeValue(B11)</f>
        <v>4.1.1</v>
      </c>
      <c r="G11" s="323" t="s">
        <v>593</v>
      </c>
      <c r="H11" s="316" t="str">
        <f>IF(region_name="","",region_name)</f>
        <v>Ростовская область</v>
      </c>
      <c r="I11" s="196" t="s">
        <v>500</v>
      </c>
      <c r="J11" s="333"/>
      <c r="K11" s="213"/>
      <c r="L11" s="213"/>
      <c r="M11" s="213"/>
      <c r="N11" s="213"/>
      <c r="O11" s="213"/>
      <c r="P11" s="213"/>
      <c r="Q11" s="213"/>
      <c r="R11" s="213"/>
      <c r="S11" s="213"/>
      <c r="T11" s="213"/>
    </row>
    <row r="12" spans="1:20" s="190" customFormat="1" ht="22.5">
      <c r="A12" s="1205"/>
      <c r="B12" s="1205"/>
      <c r="C12" s="1205">
        <v>1</v>
      </c>
      <c r="D12" s="440"/>
      <c r="F12" s="334" t="str">
        <f>"4."&amp;mergeValue(A12) &amp;"."&amp;mergeValue(B12)&amp;"."&amp;mergeValue(C12)</f>
        <v>4.1.1.1</v>
      </c>
      <c r="G12" s="340" t="s">
        <v>498</v>
      </c>
      <c r="H12" s="316" t="str">
        <f>IF(Территории!H13="","","" &amp; Территории!H13 &amp; "")</f>
        <v>Город Волгодонск</v>
      </c>
      <c r="I12" s="196" t="s">
        <v>501</v>
      </c>
      <c r="J12" s="333"/>
      <c r="K12" s="213"/>
      <c r="L12" s="213"/>
      <c r="M12" s="213"/>
      <c r="N12" s="213"/>
      <c r="O12" s="213"/>
      <c r="P12" s="213"/>
      <c r="Q12" s="213"/>
      <c r="R12" s="213"/>
      <c r="S12" s="213"/>
      <c r="T12" s="213"/>
    </row>
    <row r="13" spans="1:20" s="190" customFormat="1" ht="56.25">
      <c r="A13" s="1205"/>
      <c r="B13" s="1205"/>
      <c r="C13" s="1205"/>
      <c r="D13" s="440">
        <v>1</v>
      </c>
      <c r="F13" s="334" t="str">
        <f>"4."&amp;mergeValue(A13) &amp;"."&amp;mergeValue(B13)&amp;"."&amp;mergeValue(C13)&amp;"."&amp;mergeValue(D13)</f>
        <v>4.1.1.1.1</v>
      </c>
      <c r="G13" s="419" t="s">
        <v>499</v>
      </c>
      <c r="H13" s="316" t="str">
        <f>IF(Территории!R14="","","" &amp; Территории!R14 &amp; "")</f>
        <v>Город Волгодонск (60712000)</v>
      </c>
      <c r="I13" s="1107" t="s">
        <v>592</v>
      </c>
      <c r="J13" s="333"/>
      <c r="K13" s="213"/>
      <c r="L13" s="213"/>
      <c r="M13" s="213"/>
      <c r="N13" s="213"/>
      <c r="O13" s="213"/>
      <c r="P13" s="213"/>
      <c r="Q13" s="213"/>
      <c r="R13" s="213"/>
      <c r="S13" s="213"/>
      <c r="T13" s="213"/>
    </row>
    <row r="14" spans="1:20" s="325" customFormat="1" ht="3" customHeight="1">
      <c r="A14" s="326"/>
      <c r="B14" s="326"/>
      <c r="C14" s="326"/>
      <c r="D14" s="326"/>
      <c r="F14" s="324"/>
      <c r="G14" s="417"/>
      <c r="H14" s="418"/>
      <c r="I14" s="225"/>
      <c r="J14" s="326"/>
      <c r="K14" s="326"/>
      <c r="L14" s="326"/>
      <c r="M14" s="326"/>
      <c r="N14" s="326"/>
      <c r="O14" s="326"/>
      <c r="P14" s="326"/>
      <c r="Q14" s="326"/>
      <c r="R14" s="326"/>
      <c r="S14" s="326"/>
      <c r="T14" s="326"/>
    </row>
    <row r="15" spans="1:20" s="325" customFormat="1" ht="15" customHeight="1">
      <c r="A15" s="326"/>
      <c r="B15" s="326"/>
      <c r="C15" s="326"/>
      <c r="D15" s="326"/>
      <c r="F15" s="324"/>
      <c r="G15" s="1200" t="s">
        <v>594</v>
      </c>
      <c r="H15" s="1200"/>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FFFF00"/>
    <pageSetUpPr fitToPage="1"/>
  </sheetPr>
  <dimension ref="A1:P25"/>
  <sheetViews>
    <sheetView showGridLines="0" topLeftCell="C4" zoomScaleNormal="100" workbookViewId="0">
      <selection activeCell="F26" sqref="F2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1" t="s">
        <v>731</v>
      </c>
      <c r="E5" s="1221"/>
      <c r="F5" s="1221"/>
      <c r="G5" s="437"/>
    </row>
    <row r="6" spans="1:16" ht="3" customHeight="1">
      <c r="C6" s="86"/>
      <c r="D6" s="37"/>
      <c r="E6" s="84"/>
      <c r="F6" s="83"/>
      <c r="G6" s="285"/>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4"/>
      <c r="C10" s="86"/>
      <c r="D10" s="187">
        <v>1</v>
      </c>
      <c r="E10" s="293" t="s">
        <v>693</v>
      </c>
      <c r="F10" s="294" t="s">
        <v>458</v>
      </c>
      <c r="G10" s="196"/>
    </row>
    <row r="11" spans="1:16">
      <c r="A11" s="284"/>
      <c r="C11" s="86"/>
      <c r="D11" s="187" t="s">
        <v>295</v>
      </c>
      <c r="E11" s="286" t="s">
        <v>694</v>
      </c>
      <c r="F11" s="294" t="s">
        <v>458</v>
      </c>
      <c r="G11" s="196"/>
    </row>
    <row r="12" spans="1:16" ht="20.100000000000001" customHeight="1">
      <c r="A12" s="284"/>
      <c r="C12" s="86"/>
      <c r="D12" s="187" t="s">
        <v>8</v>
      </c>
      <c r="E12" s="288" t="s">
        <v>2305</v>
      </c>
      <c r="F12" s="1091" t="s">
        <v>2307</v>
      </c>
      <c r="G12" s="1224" t="s">
        <v>598</v>
      </c>
    </row>
    <row r="13" spans="1:16" s="1062" customFormat="1" ht="20.100000000000001" customHeight="1">
      <c r="A13" s="97"/>
      <c r="B13" s="186"/>
      <c r="C13" s="1118" t="s">
        <v>2277</v>
      </c>
      <c r="D13" s="187" t="s">
        <v>2306</v>
      </c>
      <c r="E13" s="291" t="s">
        <v>2308</v>
      </c>
      <c r="F13" s="1091" t="s">
        <v>2315</v>
      </c>
      <c r="G13" s="1225"/>
      <c r="I13" s="830"/>
      <c r="J13" s="830"/>
    </row>
    <row r="14" spans="1:16" s="1062" customFormat="1" ht="20.100000000000001" customHeight="1">
      <c r="A14" s="97"/>
      <c r="B14" s="186"/>
      <c r="C14" s="1118" t="s">
        <v>2277</v>
      </c>
      <c r="D14" s="187" t="s">
        <v>2309</v>
      </c>
      <c r="E14" s="291" t="s">
        <v>2312</v>
      </c>
      <c r="F14" s="1091" t="s">
        <v>2316</v>
      </c>
      <c r="G14" s="1225"/>
      <c r="I14" s="830"/>
      <c r="J14" s="830"/>
    </row>
    <row r="15" spans="1:16" s="1062" customFormat="1" ht="20.100000000000001" customHeight="1">
      <c r="A15" s="97"/>
      <c r="B15" s="186"/>
      <c r="C15" s="1118" t="s">
        <v>2277</v>
      </c>
      <c r="D15" s="187" t="s">
        <v>2310</v>
      </c>
      <c r="E15" s="291" t="s">
        <v>2313</v>
      </c>
      <c r="F15" s="1091" t="s">
        <v>2317</v>
      </c>
      <c r="G15" s="1225"/>
      <c r="I15" s="830"/>
      <c r="J15" s="830"/>
    </row>
    <row r="16" spans="1:16" s="1062" customFormat="1" ht="20.100000000000001" customHeight="1">
      <c r="A16" s="97"/>
      <c r="B16" s="186"/>
      <c r="C16" s="1118" t="s">
        <v>2277</v>
      </c>
      <c r="D16" s="187" t="s">
        <v>2311</v>
      </c>
      <c r="E16" s="291" t="s">
        <v>2314</v>
      </c>
      <c r="F16" s="1091" t="s">
        <v>2318</v>
      </c>
      <c r="G16" s="1225"/>
      <c r="I16" s="830"/>
      <c r="J16" s="830"/>
    </row>
    <row r="17" spans="1:16" ht="15" customHeight="1">
      <c r="A17" s="284"/>
      <c r="C17" s="86"/>
      <c r="D17" s="114"/>
      <c r="E17" s="300" t="s">
        <v>328</v>
      </c>
      <c r="F17" s="297"/>
      <c r="G17" s="1226"/>
    </row>
    <row r="18" spans="1:16">
      <c r="A18" s="284"/>
      <c r="C18" s="86"/>
      <c r="D18" s="187" t="s">
        <v>329</v>
      </c>
      <c r="E18" s="286" t="s">
        <v>695</v>
      </c>
      <c r="F18" s="294" t="s">
        <v>458</v>
      </c>
      <c r="G18" s="790"/>
    </row>
    <row r="19" spans="1:16" ht="42.95" customHeight="1">
      <c r="A19" s="284"/>
      <c r="C19" s="86"/>
      <c r="D19" s="187" t="s">
        <v>443</v>
      </c>
      <c r="E19" s="288" t="s">
        <v>2297</v>
      </c>
      <c r="F19" s="1098" t="s">
        <v>2298</v>
      </c>
      <c r="G19" s="1224" t="s">
        <v>696</v>
      </c>
    </row>
    <row r="20" spans="1:16" s="800" customFormat="1" ht="15" customHeight="1">
      <c r="A20" s="804"/>
      <c r="B20" s="186"/>
      <c r="C20" s="687"/>
      <c r="D20" s="825"/>
      <c r="E20" s="828" t="s">
        <v>328</v>
      </c>
      <c r="F20" s="791"/>
      <c r="G20" s="1226"/>
      <c r="I20" s="830"/>
      <c r="J20" s="830"/>
    </row>
    <row r="21" spans="1:16" s="800" customFormat="1">
      <c r="A21" s="804"/>
      <c r="B21" s="186"/>
      <c r="C21" s="687"/>
      <c r="D21" s="187" t="s">
        <v>734</v>
      </c>
      <c r="E21" s="783" t="s">
        <v>736</v>
      </c>
      <c r="F21" s="294" t="s">
        <v>458</v>
      </c>
      <c r="G21" s="790"/>
      <c r="I21" s="830"/>
      <c r="J21" s="830"/>
    </row>
    <row r="22" spans="1:16" s="800" customFormat="1" ht="18.75" hidden="1">
      <c r="A22" s="804"/>
      <c r="B22" s="186"/>
      <c r="C22" s="687"/>
      <c r="D22" s="786" t="s">
        <v>735</v>
      </c>
      <c r="E22" s="785"/>
      <c r="F22" s="784"/>
      <c r="G22" s="799"/>
      <c r="H22" s="787"/>
      <c r="I22" s="830"/>
      <c r="J22" s="830"/>
    </row>
    <row r="23" spans="1:16" ht="15" customHeight="1">
      <c r="A23" s="284"/>
      <c r="C23" s="86"/>
      <c r="D23" s="114"/>
      <c r="E23" s="828" t="s">
        <v>328</v>
      </c>
      <c r="F23" s="791"/>
      <c r="G23" s="792"/>
    </row>
    <row r="24" spans="1:16" ht="3" customHeight="1"/>
    <row r="25" spans="1:16">
      <c r="D25" s="789" t="s">
        <v>732</v>
      </c>
      <c r="E25" s="788" t="s">
        <v>733</v>
      </c>
      <c r="F25" s="726"/>
      <c r="G25" s="726"/>
      <c r="H25" s="726"/>
      <c r="I25" s="726"/>
      <c r="J25" s="726"/>
      <c r="K25" s="726"/>
      <c r="L25" s="726"/>
      <c r="M25" s="726"/>
      <c r="N25" s="726"/>
      <c r="O25" s="726"/>
      <c r="P25" s="726"/>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492</v>
      </c>
      <c r="G2" s="1202"/>
      <c r="H2" s="1203"/>
      <c r="I2" s="807"/>
    </row>
    <row r="3" spans="1:20"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4"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493</v>
      </c>
      <c r="H7" s="1110" t="str">
        <f>IF(dateCh="","",dateCh)</f>
        <v>26.12.2018</v>
      </c>
      <c r="I7" s="817" t="s">
        <v>494</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495</v>
      </c>
      <c r="H8" s="1110"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496</v>
      </c>
      <c r="H9" s="1110" t="str">
        <f>IF('Перечень тарифов'!F21="","наименование отсутствует","" &amp; 'Перечень тарифов'!F21 &amp; "")</f>
        <v>Передача. Тепловая энергия</v>
      </c>
      <c r="I9" s="817" t="s">
        <v>589</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497</v>
      </c>
      <c r="H10" s="1114" t="s">
        <v>458</v>
      </c>
      <c r="I10" s="817"/>
      <c r="J10" s="616"/>
      <c r="K10" s="1014"/>
      <c r="L10" s="1014"/>
      <c r="M10" s="1014"/>
      <c r="N10" s="1014"/>
      <c r="O10" s="1014"/>
      <c r="P10" s="1014"/>
      <c r="Q10" s="1014"/>
      <c r="R10" s="1014"/>
      <c r="S10" s="1014"/>
      <c r="T10" s="1014"/>
    </row>
    <row r="11" spans="1:20" s="1008" customFormat="1" ht="18.75">
      <c r="A11" s="1205"/>
      <c r="B11" s="1205">
        <v>1</v>
      </c>
      <c r="C11" s="1106"/>
      <c r="D11" s="1106"/>
      <c r="F11" s="1030" t="str">
        <f>"4."&amp;mergeValue(A11) &amp;"."&amp;mergeValue(B11)</f>
        <v>4.1.1</v>
      </c>
      <c r="G11" s="831" t="s">
        <v>593</v>
      </c>
      <c r="H11" s="1110" t="str">
        <f>IF(region_name="","",region_name)</f>
        <v>Ростовская область</v>
      </c>
      <c r="I11" s="817" t="s">
        <v>500</v>
      </c>
      <c r="J11" s="616"/>
      <c r="K11" s="1014"/>
      <c r="L11" s="1014"/>
      <c r="M11" s="1014"/>
      <c r="N11" s="1014"/>
      <c r="O11" s="1014"/>
      <c r="P11" s="1014"/>
      <c r="Q11" s="1014"/>
      <c r="R11" s="1014"/>
      <c r="S11" s="1014"/>
      <c r="T11" s="1014"/>
    </row>
    <row r="12" spans="1:20" s="1008" customFormat="1" ht="22.5">
      <c r="A12" s="1205"/>
      <c r="B12" s="1205"/>
      <c r="C12" s="1205">
        <v>1</v>
      </c>
      <c r="D12" s="1106"/>
      <c r="F12" s="1030" t="str">
        <f>"4."&amp;mergeValue(A12) &amp;"."&amp;mergeValue(B12)&amp;"."&amp;mergeValue(C12)</f>
        <v>4.1.1.1</v>
      </c>
      <c r="G12" s="818" t="s">
        <v>498</v>
      </c>
      <c r="H12" s="1110" t="str">
        <f>IF(Территории!H13="","","" &amp; Территории!H13 &amp; "")</f>
        <v>Город Волгодонск</v>
      </c>
      <c r="I12" s="817" t="s">
        <v>501</v>
      </c>
      <c r="J12" s="616"/>
      <c r="K12" s="1014"/>
      <c r="L12" s="1014"/>
      <c r="M12" s="1014"/>
      <c r="N12" s="1014"/>
      <c r="O12" s="1014"/>
      <c r="P12" s="1014"/>
      <c r="Q12" s="1014"/>
      <c r="R12" s="1014"/>
      <c r="S12" s="1014"/>
      <c r="T12" s="1014"/>
    </row>
    <row r="13" spans="1:20" s="1008" customFormat="1" ht="56.25">
      <c r="A13" s="1205"/>
      <c r="B13" s="1205"/>
      <c r="C13" s="1205"/>
      <c r="D13" s="1106">
        <v>1</v>
      </c>
      <c r="F13" s="1030" t="str">
        <f>"4."&amp;mergeValue(A13) &amp;"."&amp;mergeValue(B13)&amp;"."&amp;mergeValue(C13)&amp;"."&amp;mergeValue(D13)</f>
        <v>4.1.1.1.1</v>
      </c>
      <c r="G13" s="819" t="s">
        <v>499</v>
      </c>
      <c r="H13" s="1110" t="str">
        <f>IF(Территории!R14="","","" &amp; Территории!R14 &amp; "")</f>
        <v>Город Волгодонск (60712000)</v>
      </c>
      <c r="I13" s="1107"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594</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dimension ref="A1:L34"/>
  <sheetViews>
    <sheetView showGridLines="0" topLeftCell="C22" zoomScaleNormal="100" workbookViewId="0">
      <selection activeCell="G40" sqref="G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697</v>
      </c>
      <c r="E5" s="1221"/>
      <c r="F5" s="1221"/>
      <c r="G5" s="1221"/>
      <c r="H5" s="1221"/>
      <c r="I5" s="335"/>
    </row>
    <row r="6" spans="1:9" ht="3" customHeight="1">
      <c r="C6" s="86"/>
      <c r="D6" s="37"/>
      <c r="E6" s="84"/>
      <c r="F6" s="84"/>
      <c r="G6" s="84"/>
      <c r="H6" s="83"/>
      <c r="I6" s="285"/>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4"/>
      <c r="C10" s="86"/>
      <c r="D10" s="187">
        <v>1</v>
      </c>
      <c r="E10" s="1280" t="s">
        <v>459</v>
      </c>
      <c r="F10" s="1280"/>
      <c r="G10" s="1280"/>
      <c r="H10" s="1280"/>
      <c r="I10" s="306"/>
    </row>
    <row r="11" spans="1:9" ht="20.100000000000001" customHeight="1">
      <c r="A11" s="284"/>
      <c r="C11" s="86"/>
      <c r="D11" s="187" t="s">
        <v>295</v>
      </c>
      <c r="E11" s="286" t="s">
        <v>460</v>
      </c>
      <c r="F11" s="294"/>
      <c r="G11" s="431" t="s">
        <v>2280</v>
      </c>
      <c r="H11" s="294" t="s">
        <v>458</v>
      </c>
      <c r="I11" s="196" t="s">
        <v>461</v>
      </c>
    </row>
    <row r="12" spans="1:9" ht="45">
      <c r="A12" s="284"/>
      <c r="C12" s="86"/>
      <c r="D12" s="187" t="s">
        <v>329</v>
      </c>
      <c r="E12" s="286" t="s">
        <v>462</v>
      </c>
      <c r="F12" s="294"/>
      <c r="G12" s="413" t="s">
        <v>2281</v>
      </c>
      <c r="H12" s="1091" t="s">
        <v>2287</v>
      </c>
      <c r="I12" s="414" t="s">
        <v>698</v>
      </c>
    </row>
    <row r="13" spans="1:9" ht="33.75">
      <c r="A13" s="284"/>
      <c r="B13" s="186">
        <v>3</v>
      </c>
      <c r="C13" s="86"/>
      <c r="D13" s="187">
        <v>2</v>
      </c>
      <c r="E13" s="351" t="s">
        <v>699</v>
      </c>
      <c r="F13" s="294"/>
      <c r="G13" s="294" t="s">
        <v>458</v>
      </c>
      <c r="H13" s="1091" t="s">
        <v>2288</v>
      </c>
      <c r="I13" s="415" t="s">
        <v>463</v>
      </c>
    </row>
    <row r="14" spans="1:9" ht="39" customHeight="1">
      <c r="A14" s="284"/>
      <c r="C14" s="86"/>
      <c r="D14" s="187">
        <v>3</v>
      </c>
      <c r="E14" s="1278" t="s">
        <v>700</v>
      </c>
      <c r="F14" s="1278"/>
      <c r="G14" s="1278"/>
      <c r="H14" s="1278"/>
      <c r="I14" s="412"/>
    </row>
    <row r="15" spans="1:9" ht="20.100000000000001" customHeight="1">
      <c r="A15" s="284"/>
      <c r="C15" s="86"/>
      <c r="D15" s="187" t="s">
        <v>444</v>
      </c>
      <c r="E15" s="295" t="s">
        <v>2290</v>
      </c>
      <c r="F15" s="294"/>
      <c r="G15" s="294" t="s">
        <v>458</v>
      </c>
      <c r="H15" s="1091" t="s">
        <v>2291</v>
      </c>
      <c r="I15" s="1224" t="s">
        <v>701</v>
      </c>
    </row>
    <row r="16" spans="1:9" ht="15" customHeight="1">
      <c r="A16" s="284"/>
      <c r="C16" s="86"/>
      <c r="D16" s="114"/>
      <c r="E16" s="299" t="s">
        <v>328</v>
      </c>
      <c r="F16" s="300"/>
      <c r="G16" s="300"/>
      <c r="H16" s="297"/>
      <c r="I16" s="1226"/>
    </row>
    <row r="17" spans="1:12" ht="69" customHeight="1">
      <c r="A17" s="284"/>
      <c r="B17" s="186">
        <v>3</v>
      </c>
      <c r="C17" s="86"/>
      <c r="D17" s="187">
        <v>4</v>
      </c>
      <c r="E17" s="1278" t="s">
        <v>702</v>
      </c>
      <c r="F17" s="1278"/>
      <c r="G17" s="1278"/>
      <c r="H17" s="1278"/>
      <c r="I17" s="412"/>
    </row>
    <row r="18" spans="1:12" ht="99" customHeight="1">
      <c r="A18" s="284"/>
      <c r="C18" s="86"/>
      <c r="D18" s="187" t="s">
        <v>445</v>
      </c>
      <c r="E18" s="301" t="s">
        <v>464</v>
      </c>
      <c r="F18" s="294"/>
      <c r="G18" s="413" t="s">
        <v>2289</v>
      </c>
      <c r="H18" s="294" t="s">
        <v>458</v>
      </c>
      <c r="I18" s="1224" t="s">
        <v>482</v>
      </c>
    </row>
    <row r="19" spans="1:12" ht="15" customHeight="1">
      <c r="A19" s="284"/>
      <c r="C19" s="86"/>
      <c r="D19" s="114"/>
      <c r="E19" s="299" t="s">
        <v>328</v>
      </c>
      <c r="F19" s="300"/>
      <c r="G19" s="300"/>
      <c r="H19" s="297"/>
      <c r="I19" s="1226"/>
    </row>
    <row r="20" spans="1:12" ht="30" customHeight="1">
      <c r="A20" s="284"/>
      <c r="B20" s="186">
        <v>3</v>
      </c>
      <c r="C20" s="86"/>
      <c r="D20" s="187">
        <v>5</v>
      </c>
      <c r="E20" s="1278" t="s">
        <v>703</v>
      </c>
      <c r="F20" s="1278"/>
      <c r="G20" s="1278"/>
      <c r="H20" s="1278"/>
      <c r="I20" s="412"/>
    </row>
    <row r="21" spans="1:12" ht="26.1" customHeight="1">
      <c r="A21" s="284"/>
      <c r="C21" s="86"/>
      <c r="D21" s="187" t="s">
        <v>446</v>
      </c>
      <c r="E21" s="1279" t="s">
        <v>704</v>
      </c>
      <c r="F21" s="1279"/>
      <c r="G21" s="1279"/>
      <c r="H21" s="1279"/>
      <c r="I21" s="412"/>
    </row>
    <row r="22" spans="1:12" ht="32.1" customHeight="1">
      <c r="A22" s="284"/>
      <c r="C22" s="86"/>
      <c r="D22" s="187" t="s">
        <v>447</v>
      </c>
      <c r="E22" s="302" t="s">
        <v>465</v>
      </c>
      <c r="F22" s="294"/>
      <c r="G22" s="413" t="s">
        <v>2282</v>
      </c>
      <c r="H22" s="294" t="s">
        <v>458</v>
      </c>
      <c r="I22" s="1224" t="s">
        <v>705</v>
      </c>
    </row>
    <row r="23" spans="1:12" ht="15" customHeight="1">
      <c r="A23" s="284"/>
      <c r="C23" s="86"/>
      <c r="D23" s="114"/>
      <c r="E23" s="300" t="s">
        <v>328</v>
      </c>
      <c r="F23" s="296"/>
      <c r="G23" s="296"/>
      <c r="H23" s="297"/>
      <c r="I23" s="1226"/>
    </row>
    <row r="24" spans="1:12" ht="14.25" customHeight="1">
      <c r="A24" s="284"/>
      <c r="C24" s="86"/>
      <c r="D24" s="187" t="s">
        <v>448</v>
      </c>
      <c r="E24" s="1279" t="s">
        <v>706</v>
      </c>
      <c r="F24" s="1279"/>
      <c r="G24" s="1279"/>
      <c r="H24" s="1279"/>
      <c r="I24" s="412"/>
    </row>
    <row r="25" spans="1:12" ht="42.95" customHeight="1">
      <c r="A25" s="284"/>
      <c r="C25" s="86"/>
      <c r="D25" s="187" t="s">
        <v>449</v>
      </c>
      <c r="E25" s="302" t="s">
        <v>467</v>
      </c>
      <c r="F25" s="294"/>
      <c r="G25" s="413" t="s">
        <v>2283</v>
      </c>
      <c r="H25" s="294" t="s">
        <v>458</v>
      </c>
      <c r="I25" s="1224" t="s">
        <v>599</v>
      </c>
    </row>
    <row r="26" spans="1:12" ht="15" customHeight="1">
      <c r="A26" s="284"/>
      <c r="C26" s="86"/>
      <c r="D26" s="114"/>
      <c r="E26" s="300" t="s">
        <v>328</v>
      </c>
      <c r="F26" s="296"/>
      <c r="G26" s="296"/>
      <c r="H26" s="297"/>
      <c r="I26" s="1226"/>
    </row>
    <row r="27" spans="1:12" ht="26.1" customHeight="1">
      <c r="A27" s="284"/>
      <c r="C27" s="86"/>
      <c r="D27" s="187" t="s">
        <v>450</v>
      </c>
      <c r="E27" s="1279" t="s">
        <v>707</v>
      </c>
      <c r="F27" s="1279"/>
      <c r="G27" s="1279"/>
      <c r="H27" s="1279"/>
      <c r="I27" s="412"/>
    </row>
    <row r="28" spans="1:12" ht="32.1" customHeight="1">
      <c r="A28" s="284"/>
      <c r="C28" s="86"/>
      <c r="D28" s="187" t="s">
        <v>451</v>
      </c>
      <c r="E28" s="302" t="s">
        <v>466</v>
      </c>
      <c r="F28" s="294"/>
      <c r="G28" s="305" t="s">
        <v>2286</v>
      </c>
      <c r="H28" s="294" t="s">
        <v>458</v>
      </c>
      <c r="I28" s="1224" t="s">
        <v>708</v>
      </c>
      <c r="K28" s="830" t="s">
        <v>2285</v>
      </c>
      <c r="L28" s="830" t="s">
        <v>2284</v>
      </c>
    </row>
    <row r="29" spans="1:12" ht="15" customHeight="1">
      <c r="A29" s="284"/>
      <c r="C29" s="86"/>
      <c r="D29" s="114"/>
      <c r="E29" s="300" t="s">
        <v>328</v>
      </c>
      <c r="F29" s="296"/>
      <c r="G29" s="296"/>
      <c r="H29" s="297"/>
      <c r="I29" s="1226"/>
    </row>
    <row r="30" spans="1:12" ht="49.5" customHeight="1">
      <c r="A30" s="284"/>
      <c r="B30" s="186">
        <v>3</v>
      </c>
      <c r="C30" s="86"/>
      <c r="D30" s="187" t="s">
        <v>69</v>
      </c>
      <c r="E30" s="1278" t="s">
        <v>710</v>
      </c>
      <c r="F30" s="1278"/>
      <c r="G30" s="1278"/>
      <c r="H30" s="1278"/>
      <c r="I30" s="412"/>
    </row>
    <row r="31" spans="1:12" ht="42.95" customHeight="1">
      <c r="A31" s="284"/>
      <c r="C31" s="86"/>
      <c r="D31" s="187" t="s">
        <v>452</v>
      </c>
      <c r="E31" s="295" t="s">
        <v>2289</v>
      </c>
      <c r="F31" s="294"/>
      <c r="G31" s="294" t="s">
        <v>458</v>
      </c>
      <c r="H31" s="1091" t="s">
        <v>2292</v>
      </c>
      <c r="I31" s="1224" t="s">
        <v>481</v>
      </c>
    </row>
    <row r="32" spans="1:12" ht="15" customHeight="1">
      <c r="A32" s="284"/>
      <c r="C32" s="86"/>
      <c r="D32" s="114"/>
      <c r="E32" s="299" t="s">
        <v>328</v>
      </c>
      <c r="F32" s="296"/>
      <c r="G32" s="296"/>
      <c r="H32" s="297"/>
      <c r="I32" s="1226"/>
    </row>
    <row r="33" spans="1:12" s="174" customFormat="1" ht="3" customHeight="1">
      <c r="A33" s="284"/>
      <c r="K33" s="289"/>
      <c r="L33" s="289"/>
    </row>
    <row r="34" spans="1:12" ht="24.75" customHeight="1">
      <c r="D34" s="298">
        <v>1</v>
      </c>
      <c r="E34" s="1200" t="s">
        <v>709</v>
      </c>
      <c r="F34" s="1200"/>
      <c r="G34" s="1200"/>
      <c r="H34" s="1200"/>
      <c r="I34" s="1200"/>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479</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483</v>
      </c>
      <c r="F9" s="1283"/>
      <c r="G9" s="1283" t="s">
        <v>484</v>
      </c>
      <c r="H9" s="1283"/>
      <c r="I9" s="1283"/>
      <c r="J9" s="1283"/>
      <c r="K9" s="1283"/>
    </row>
    <row r="10" spans="1:14" ht="22.5">
      <c r="D10" s="1283"/>
      <c r="E10" s="137" t="s">
        <v>485</v>
      </c>
      <c r="F10" s="137" t="s">
        <v>400</v>
      </c>
      <c r="G10" s="137" t="s">
        <v>400</v>
      </c>
      <c r="H10" s="137" t="s">
        <v>485</v>
      </c>
      <c r="I10" s="137" t="s">
        <v>486</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24" t="s">
        <v>487</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6"/>
    </row>
    <row r="14" spans="1:14" ht="3" customHeight="1">
      <c r="A14" s="131"/>
      <c r="B14" s="131"/>
      <c r="C14" s="131"/>
    </row>
    <row r="15" spans="1:14" ht="27.75" customHeight="1">
      <c r="E15" s="1282" t="s">
        <v>595</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19"/>
      <c r="F9" s="1321"/>
      <c r="G9" s="1309" t="s">
        <v>85</v>
      </c>
      <c r="H9" s="1181"/>
      <c r="I9" s="1181">
        <v>1</v>
      </c>
      <c r="J9" s="1315"/>
      <c r="K9" s="1214" t="s">
        <v>85</v>
      </c>
      <c r="L9" s="1196"/>
      <c r="M9" s="1196" t="s">
        <v>93</v>
      </c>
      <c r="N9" s="1318"/>
      <c r="O9" s="1214" t="s">
        <v>85</v>
      </c>
      <c r="P9" s="1196"/>
      <c r="Q9" s="1196" t="s">
        <v>93</v>
      </c>
      <c r="R9" s="1313"/>
      <c r="S9" s="1214" t="s">
        <v>85</v>
      </c>
      <c r="T9" s="1088"/>
      <c r="U9" s="1088" t="s">
        <v>93</v>
      </c>
      <c r="V9" s="1113"/>
      <c r="W9" s="307"/>
    </row>
    <row r="10" spans="1:23" s="740" customFormat="1" ht="17.100000000000001" customHeight="1">
      <c r="A10" s="205"/>
      <c r="C10" s="159"/>
      <c r="D10" s="1181"/>
      <c r="E10" s="1319"/>
      <c r="F10" s="1321"/>
      <c r="G10" s="1309"/>
      <c r="H10" s="1181"/>
      <c r="I10" s="1181"/>
      <c r="J10" s="1315"/>
      <c r="K10" s="1214"/>
      <c r="L10" s="1196"/>
      <c r="M10" s="1196"/>
      <c r="N10" s="1318"/>
      <c r="O10" s="1214"/>
      <c r="P10" s="1196"/>
      <c r="Q10" s="1196"/>
      <c r="R10" s="1313"/>
      <c r="S10" s="1214"/>
      <c r="T10" s="1090"/>
      <c r="U10" s="745"/>
      <c r="V10" s="746" t="s">
        <v>717</v>
      </c>
      <c r="W10" s="747"/>
    </row>
    <row r="11" spans="1:23" s="102" customFormat="1" ht="17.100000000000001" customHeight="1">
      <c r="A11" s="205"/>
      <c r="C11" s="159"/>
      <c r="D11" s="1182"/>
      <c r="E11" s="1320"/>
      <c r="F11" s="1322"/>
      <c r="G11" s="1182"/>
      <c r="H11" s="1182"/>
      <c r="I11" s="1182"/>
      <c r="J11" s="1316"/>
      <c r="K11" s="1182"/>
      <c r="L11" s="1182"/>
      <c r="M11" s="1182"/>
      <c r="N11" s="1313"/>
      <c r="O11" s="1182"/>
      <c r="P11" s="1089"/>
      <c r="Q11" s="745"/>
      <c r="R11" s="746" t="s">
        <v>716</v>
      </c>
      <c r="S11" s="742"/>
      <c r="T11" s="742"/>
      <c r="U11" s="742"/>
      <c r="V11" s="742"/>
      <c r="W11" s="747"/>
    </row>
    <row r="12" spans="1:23" s="102" customFormat="1" ht="17.100000000000001" customHeight="1">
      <c r="A12" s="205"/>
      <c r="C12" s="159"/>
      <c r="D12" s="1182"/>
      <c r="E12" s="1320"/>
      <c r="F12" s="1322"/>
      <c r="G12" s="1182"/>
      <c r="H12" s="1182"/>
      <c r="I12" s="1182"/>
      <c r="J12" s="1316"/>
      <c r="K12" s="1182"/>
      <c r="L12" s="745"/>
      <c r="M12" s="746"/>
      <c r="N12" s="746" t="s">
        <v>412</v>
      </c>
      <c r="O12" s="746"/>
      <c r="P12" s="746"/>
      <c r="Q12" s="746"/>
      <c r="R12" s="746"/>
      <c r="S12" s="742"/>
      <c r="T12" s="742"/>
      <c r="U12" s="742"/>
      <c r="V12" s="742"/>
      <c r="W12" s="747"/>
    </row>
    <row r="13" spans="1:23" s="102" customFormat="1" ht="17.25" customHeight="1">
      <c r="A13" s="205"/>
      <c r="C13" s="159"/>
      <c r="D13" s="1182"/>
      <c r="E13" s="1320"/>
      <c r="F13" s="1322"/>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4"/>
      <c r="E15" s="1323"/>
      <c r="F15" s="1308"/>
      <c r="G15" s="1310"/>
      <c r="H15" s="1181"/>
      <c r="I15" s="1181">
        <v>1</v>
      </c>
      <c r="J15" s="1315"/>
      <c r="K15" s="1214" t="s">
        <v>85</v>
      </c>
      <c r="L15" s="1196"/>
      <c r="M15" s="1196" t="s">
        <v>93</v>
      </c>
      <c r="N15" s="1318"/>
      <c r="O15" s="1214" t="s">
        <v>85</v>
      </c>
      <c r="P15" s="1196"/>
      <c r="Q15" s="1196" t="s">
        <v>93</v>
      </c>
      <c r="R15" s="1313"/>
      <c r="S15" s="1214" t="s">
        <v>85</v>
      </c>
      <c r="T15" s="1088"/>
      <c r="U15" s="1088" t="s">
        <v>93</v>
      </c>
      <c r="V15" s="1113"/>
      <c r="W15" s="307"/>
    </row>
    <row r="16" spans="1:23" s="743" customFormat="1" ht="16.5" customHeight="1">
      <c r="A16" s="749"/>
      <c r="B16" s="744"/>
      <c r="C16" s="748"/>
      <c r="D16" s="1314"/>
      <c r="E16" s="1323"/>
      <c r="F16" s="1308"/>
      <c r="G16" s="1310"/>
      <c r="H16" s="1181"/>
      <c r="I16" s="1181"/>
      <c r="J16" s="1315"/>
      <c r="K16" s="1214"/>
      <c r="L16" s="1196"/>
      <c r="M16" s="1196"/>
      <c r="N16" s="1318"/>
      <c r="O16" s="1214"/>
      <c r="P16" s="1196"/>
      <c r="Q16" s="1196"/>
      <c r="R16" s="1313"/>
      <c r="S16" s="1214"/>
      <c r="T16" s="1090"/>
      <c r="U16" s="745"/>
      <c r="V16" s="746" t="s">
        <v>717</v>
      </c>
      <c r="W16" s="747"/>
    </row>
    <row r="17" spans="1:36" ht="17.100000000000001" customHeight="1">
      <c r="A17" s="205"/>
      <c r="B17" s="102"/>
      <c r="C17" s="159"/>
      <c r="D17" s="1314"/>
      <c r="E17" s="1323"/>
      <c r="F17" s="1308"/>
      <c r="G17" s="1310"/>
      <c r="H17" s="1181"/>
      <c r="I17" s="1181"/>
      <c r="J17" s="1316"/>
      <c r="K17" s="1214"/>
      <c r="L17" s="1196"/>
      <c r="M17" s="1196"/>
      <c r="N17" s="1313"/>
      <c r="O17" s="1214"/>
      <c r="P17" s="1089"/>
      <c r="Q17" s="745"/>
      <c r="R17" s="746" t="s">
        <v>716</v>
      </c>
      <c r="S17" s="742"/>
      <c r="T17" s="742"/>
      <c r="U17" s="742"/>
      <c r="V17" s="742"/>
      <c r="W17" s="747"/>
    </row>
    <row r="18" spans="1:36" ht="17.100000000000001" customHeight="1">
      <c r="A18" s="205"/>
      <c r="B18" s="102"/>
      <c r="C18" s="159"/>
      <c r="D18" s="1314"/>
      <c r="E18" s="1323"/>
      <c r="F18" s="1308"/>
      <c r="G18" s="1310"/>
      <c r="H18" s="1181"/>
      <c r="I18" s="1181"/>
      <c r="J18" s="1316"/>
      <c r="K18" s="1214"/>
      <c r="L18" s="745"/>
      <c r="M18" s="746"/>
      <c r="N18" s="746" t="s">
        <v>412</v>
      </c>
      <c r="O18" s="746"/>
      <c r="P18" s="746"/>
      <c r="Q18" s="746"/>
      <c r="R18" s="746"/>
      <c r="S18" s="742"/>
      <c r="T18" s="742"/>
      <c r="U18" s="742"/>
      <c r="V18" s="742"/>
      <c r="W18" s="747"/>
    </row>
    <row r="19" spans="1:36" ht="17.100000000000001" customHeight="1">
      <c r="A19" s="205"/>
      <c r="B19" s="102"/>
      <c r="C19" s="159"/>
      <c r="D19" s="1314"/>
      <c r="E19" s="1323"/>
      <c r="F19" s="1308"/>
      <c r="G19" s="131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7" t="s">
        <v>298</v>
      </c>
      <c r="P27" s="1317"/>
      <c r="Q27" s="1317"/>
      <c r="R27" s="1261" t="s">
        <v>270</v>
      </c>
      <c r="S27" s="1261"/>
      <c r="T27" s="1261"/>
      <c r="U27" s="1234" t="s">
        <v>341</v>
      </c>
      <c r="W27" s="1311"/>
    </row>
    <row r="28" spans="1:36" ht="17.100000000000001" customHeight="1">
      <c r="O28" s="1262" t="s">
        <v>606</v>
      </c>
      <c r="P28" s="1262" t="s">
        <v>271</v>
      </c>
      <c r="Q28" s="1262"/>
      <c r="R28" s="1261"/>
      <c r="S28" s="1261"/>
      <c r="T28" s="1261"/>
      <c r="U28" s="1234"/>
      <c r="W28" s="1311"/>
    </row>
    <row r="29" spans="1:36" ht="37.5" customHeight="1">
      <c r="O29" s="1262"/>
      <c r="P29" s="104" t="s">
        <v>607</v>
      </c>
      <c r="Q29" s="104" t="s">
        <v>6</v>
      </c>
      <c r="R29" s="105" t="s">
        <v>274</v>
      </c>
      <c r="S29" s="1258" t="s">
        <v>273</v>
      </c>
      <c r="T29" s="1258"/>
      <c r="U29" s="1234"/>
      <c r="W29" s="1311"/>
    </row>
    <row r="30" spans="1:36" ht="17.100000000000001" customHeight="1">
      <c r="G30" s="157"/>
      <c r="H30" s="157"/>
      <c r="I30" s="157"/>
      <c r="J30" s="157"/>
      <c r="K30" s="157"/>
      <c r="L30" s="122"/>
      <c r="M30" s="432" t="s">
        <v>183</v>
      </c>
      <c r="N30" s="433"/>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4" customFormat="1" ht="22.5">
      <c r="A31" s="1207">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477</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7"/>
      <c r="B32" s="1207">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478</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7"/>
      <c r="B33" s="1207"/>
      <c r="C33" s="1207">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7"/>
      <c r="B34" s="1207"/>
      <c r="C34" s="1207"/>
      <c r="D34" s="1207">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7"/>
      <c r="B35" s="1207"/>
      <c r="C35" s="1207"/>
      <c r="D35" s="1207"/>
      <c r="E35" s="1207">
        <v>1</v>
      </c>
      <c r="F35" s="850"/>
      <c r="G35" s="850"/>
      <c r="H35" s="848">
        <v>1</v>
      </c>
      <c r="I35" s="1207">
        <v>1</v>
      </c>
      <c r="J35" s="850"/>
      <c r="K35" s="855"/>
      <c r="L35" s="594" t="str">
        <f>mergeValue(A35) &amp;"."&amp; mergeValue(B35)&amp;"."&amp; mergeValue(C35)&amp;"."&amp; mergeValue(D35)&amp;"."&amp; mergeValue(E35)</f>
        <v>1.1.1.1.1</v>
      </c>
      <c r="M35" s="555" t="s">
        <v>9</v>
      </c>
      <c r="N35" s="647"/>
      <c r="O35" s="1210"/>
      <c r="P35" s="1211"/>
      <c r="Q35" s="1211"/>
      <c r="R35" s="1211"/>
      <c r="S35" s="1211"/>
      <c r="T35" s="1211"/>
      <c r="U35" s="1211"/>
      <c r="V35" s="1212"/>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7"/>
      <c r="B36" s="1207"/>
      <c r="C36" s="1207"/>
      <c r="D36" s="1207"/>
      <c r="E36" s="1207"/>
      <c r="F36" s="1207">
        <v>1</v>
      </c>
      <c r="G36" s="848"/>
      <c r="H36" s="848"/>
      <c r="I36" s="1207"/>
      <c r="J36" s="1207">
        <v>1</v>
      </c>
      <c r="K36" s="856"/>
      <c r="L36" s="594" t="str">
        <f>mergeValue(A36) &amp;"."&amp; mergeValue(B36)&amp;"."&amp; mergeValue(C36)&amp;"."&amp; mergeValue(D36)&amp;"."&amp; mergeValue(E36)&amp;"."&amp; mergeValue(F36)</f>
        <v>1.1.1.1.1.1</v>
      </c>
      <c r="M36" s="556" t="s">
        <v>10</v>
      </c>
      <c r="N36" s="647"/>
      <c r="O36" s="1210"/>
      <c r="P36" s="1211"/>
      <c r="Q36" s="1211"/>
      <c r="R36" s="1211"/>
      <c r="S36" s="1211"/>
      <c r="T36" s="1211"/>
      <c r="U36" s="1211"/>
      <c r="V36" s="1212"/>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7"/>
      <c r="B37" s="1207"/>
      <c r="C37" s="1207"/>
      <c r="D37" s="1207"/>
      <c r="E37" s="1207"/>
      <c r="F37" s="1207"/>
      <c r="G37" s="848">
        <v>1</v>
      </c>
      <c r="H37" s="848"/>
      <c r="I37" s="1207"/>
      <c r="J37" s="1207"/>
      <c r="K37" s="856">
        <v>1</v>
      </c>
      <c r="L37" s="594" t="str">
        <f>mergeValue(A37) &amp;"."&amp; mergeValue(B37)&amp;"."&amp; mergeValue(C37)&amp;"."&amp; mergeValue(D37)&amp;"."&amp; mergeValue(E37)&amp;"."&amp; mergeValue(F37)&amp;"."&amp; mergeValue(G37)</f>
        <v>1.1.1.1.1.1.1</v>
      </c>
      <c r="M37" s="1070"/>
      <c r="N37" s="647"/>
      <c r="O37" s="563"/>
      <c r="P37" s="563"/>
      <c r="Q37" s="1095"/>
      <c r="R37" s="1213"/>
      <c r="S37" s="1214" t="s">
        <v>84</v>
      </c>
      <c r="T37" s="1213"/>
      <c r="U37" s="1214" t="s">
        <v>84</v>
      </c>
      <c r="V37" s="563"/>
      <c r="W37" s="1206"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7"/>
      <c r="B38" s="1207"/>
      <c r="C38" s="1207"/>
      <c r="D38" s="1207"/>
      <c r="E38" s="1207"/>
      <c r="F38" s="1207"/>
      <c r="G38" s="848"/>
      <c r="H38" s="848"/>
      <c r="I38" s="1207"/>
      <c r="J38" s="1207"/>
      <c r="K38" s="856"/>
      <c r="L38" s="601"/>
      <c r="M38" s="647"/>
      <c r="N38" s="647"/>
      <c r="O38" s="563"/>
      <c r="P38" s="563"/>
      <c r="Q38" s="585" t="str">
        <f>R37 &amp; "-" &amp; T37</f>
        <v>-</v>
      </c>
      <c r="R38" s="1213"/>
      <c r="S38" s="1214"/>
      <c r="T38" s="1213"/>
      <c r="U38" s="1214"/>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07"/>
      <c r="B39" s="1207"/>
      <c r="C39" s="1207"/>
      <c r="D39" s="1207"/>
      <c r="E39" s="1207"/>
      <c r="F39" s="1207"/>
      <c r="G39" s="850"/>
      <c r="H39" s="848"/>
      <c r="I39" s="1207"/>
      <c r="J39" s="1207"/>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7"/>
      <c r="B40" s="1207"/>
      <c r="C40" s="1207"/>
      <c r="D40" s="1207"/>
      <c r="E40" s="1207"/>
      <c r="F40" s="850"/>
      <c r="G40" s="850"/>
      <c r="H40" s="848"/>
      <c r="I40" s="1207"/>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7"/>
      <c r="B41" s="1207"/>
      <c r="C41" s="1207"/>
      <c r="D41" s="1207"/>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7"/>
      <c r="B42" s="1207"/>
      <c r="C42" s="1207"/>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7"/>
      <c r="B43" s="1207"/>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7"/>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7">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477</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7"/>
      <c r="B50" s="1207">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8"/>
      <c r="W50" s="631" t="s">
        <v>478</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7"/>
      <c r="B51" s="1207"/>
      <c r="C51" s="1207">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8"/>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7"/>
      <c r="B52" s="1207"/>
      <c r="C52" s="1207"/>
      <c r="D52" s="1207">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8"/>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7"/>
      <c r="B53" s="1207"/>
      <c r="C53" s="1207"/>
      <c r="D53" s="1207"/>
      <c r="E53" s="1207">
        <v>1</v>
      </c>
      <c r="F53" s="868"/>
      <c r="G53" s="868"/>
      <c r="H53" s="866">
        <v>1</v>
      </c>
      <c r="I53" s="1207">
        <v>1</v>
      </c>
      <c r="J53" s="868"/>
      <c r="K53" s="873"/>
      <c r="L53" s="594" t="str">
        <f>mergeValue(A53) &amp;"."&amp; mergeValue(B53)&amp;"."&amp; mergeValue(C53)&amp;"."&amp; mergeValue(D53)&amp;"."&amp; mergeValue(E53)</f>
        <v>1.1.1.1.1</v>
      </c>
      <c r="M53" s="555" t="s">
        <v>9</v>
      </c>
      <c r="N53" s="647"/>
      <c r="O53" s="1210"/>
      <c r="P53" s="1211"/>
      <c r="Q53" s="1211"/>
      <c r="R53" s="1211"/>
      <c r="S53" s="1211"/>
      <c r="T53" s="1211"/>
      <c r="U53" s="1211"/>
      <c r="V53" s="1212"/>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7"/>
      <c r="B54" s="1207"/>
      <c r="C54" s="1207"/>
      <c r="D54" s="1207"/>
      <c r="E54" s="1207"/>
      <c r="F54" s="1207">
        <v>1</v>
      </c>
      <c r="G54" s="866"/>
      <c r="H54" s="866"/>
      <c r="I54" s="1207"/>
      <c r="J54" s="1207">
        <v>1</v>
      </c>
      <c r="K54" s="874"/>
      <c r="L54" s="594" t="str">
        <f>mergeValue(A54) &amp;"."&amp; mergeValue(B54)&amp;"."&amp; mergeValue(C54)&amp;"."&amp; mergeValue(D54)&amp;"."&amp; mergeValue(E54)&amp;"."&amp; mergeValue(F54)</f>
        <v>1.1.1.1.1.1</v>
      </c>
      <c r="M54" s="556" t="s">
        <v>10</v>
      </c>
      <c r="N54" s="647"/>
      <c r="O54" s="1210"/>
      <c r="P54" s="1211"/>
      <c r="Q54" s="1211"/>
      <c r="R54" s="1211"/>
      <c r="S54" s="1211"/>
      <c r="T54" s="1211"/>
      <c r="U54" s="1211"/>
      <c r="V54" s="1212"/>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7"/>
      <c r="B55" s="1207"/>
      <c r="C55" s="1207"/>
      <c r="D55" s="1207"/>
      <c r="E55" s="1207"/>
      <c r="F55" s="1207"/>
      <c r="G55" s="866">
        <v>1</v>
      </c>
      <c r="H55" s="866"/>
      <c r="I55" s="1207"/>
      <c r="J55" s="1207"/>
      <c r="K55" s="874">
        <v>1</v>
      </c>
      <c r="L55" s="594" t="str">
        <f>mergeValue(A55) &amp;"."&amp; mergeValue(B55)&amp;"."&amp; mergeValue(C55)&amp;"."&amp; mergeValue(D55)&amp;"."&amp; mergeValue(E55)&amp;"."&amp; mergeValue(F55)&amp;"."&amp; mergeValue(G55)</f>
        <v>1.1.1.1.1.1.1</v>
      </c>
      <c r="M55" s="1070"/>
      <c r="N55" s="647"/>
      <c r="O55" s="563"/>
      <c r="P55" s="563"/>
      <c r="Q55" s="1095"/>
      <c r="R55" s="1213"/>
      <c r="S55" s="1214" t="s">
        <v>84</v>
      </c>
      <c r="T55" s="1213"/>
      <c r="U55" s="1214" t="s">
        <v>84</v>
      </c>
      <c r="V55" s="563"/>
      <c r="W55" s="1206"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7"/>
      <c r="B56" s="1207"/>
      <c r="C56" s="1207"/>
      <c r="D56" s="1207"/>
      <c r="E56" s="1207"/>
      <c r="F56" s="1207"/>
      <c r="G56" s="866"/>
      <c r="H56" s="866"/>
      <c r="I56" s="1207"/>
      <c r="J56" s="1207"/>
      <c r="K56" s="874"/>
      <c r="L56" s="601"/>
      <c r="M56" s="647"/>
      <c r="N56" s="647"/>
      <c r="O56" s="563"/>
      <c r="P56" s="563"/>
      <c r="Q56" s="585" t="str">
        <f>R55 &amp; "-" &amp; T55</f>
        <v>-</v>
      </c>
      <c r="R56" s="1213"/>
      <c r="S56" s="1214"/>
      <c r="T56" s="1213"/>
      <c r="U56" s="1214"/>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07"/>
      <c r="B57" s="1207"/>
      <c r="C57" s="1207"/>
      <c r="D57" s="1207"/>
      <c r="E57" s="1207"/>
      <c r="F57" s="1207"/>
      <c r="G57" s="868"/>
      <c r="H57" s="866"/>
      <c r="I57" s="1207"/>
      <c r="J57" s="1207"/>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7"/>
      <c r="B58" s="1207"/>
      <c r="C58" s="1207"/>
      <c r="D58" s="1207"/>
      <c r="E58" s="1207"/>
      <c r="F58" s="868"/>
      <c r="G58" s="868"/>
      <c r="H58" s="866"/>
      <c r="I58" s="1207"/>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7"/>
      <c r="B59" s="1207"/>
      <c r="C59" s="1207"/>
      <c r="D59" s="1207"/>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7"/>
      <c r="B60" s="1207"/>
      <c r="C60" s="1207"/>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7"/>
      <c r="B61" s="1207"/>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7"/>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7">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477</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7"/>
      <c r="B68" s="1207">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478</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7"/>
      <c r="B69" s="1207"/>
      <c r="C69" s="1207">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7"/>
      <c r="B70" s="1207"/>
      <c r="C70" s="1207"/>
      <c r="D70" s="1207">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7"/>
      <c r="B71" s="1207"/>
      <c r="C71" s="1207"/>
      <c r="D71" s="1207"/>
      <c r="E71" s="1207">
        <v>1</v>
      </c>
      <c r="F71" s="886"/>
      <c r="G71" s="886"/>
      <c r="H71" s="884">
        <v>1</v>
      </c>
      <c r="I71" s="1207">
        <v>1</v>
      </c>
      <c r="J71" s="886"/>
      <c r="K71" s="891"/>
      <c r="L71" s="594" t="str">
        <f>mergeValue(A71) &amp;"."&amp; mergeValue(B71)&amp;"."&amp; mergeValue(C71)&amp;"."&amp; mergeValue(D71)&amp;"."&amp; mergeValue(E71)</f>
        <v>1.1.1.1.1</v>
      </c>
      <c r="M71" s="555" t="s">
        <v>9</v>
      </c>
      <c r="N71" s="647"/>
      <c r="O71" s="1210"/>
      <c r="P71" s="1211"/>
      <c r="Q71" s="1211"/>
      <c r="R71" s="1211"/>
      <c r="S71" s="1211"/>
      <c r="T71" s="1211"/>
      <c r="U71" s="1211"/>
      <c r="V71" s="1212"/>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7"/>
      <c r="B72" s="1207"/>
      <c r="C72" s="1207"/>
      <c r="D72" s="1207"/>
      <c r="E72" s="1207"/>
      <c r="F72" s="1207">
        <v>1</v>
      </c>
      <c r="G72" s="884"/>
      <c r="H72" s="884"/>
      <c r="I72" s="1207"/>
      <c r="J72" s="1207">
        <v>1</v>
      </c>
      <c r="K72" s="892"/>
      <c r="L72" s="594" t="str">
        <f>mergeValue(A72) &amp;"."&amp; mergeValue(B72)&amp;"."&amp; mergeValue(C72)&amp;"."&amp; mergeValue(D72)&amp;"."&amp; mergeValue(E72)&amp;"."&amp; mergeValue(F72)</f>
        <v>1.1.1.1.1.1</v>
      </c>
      <c r="M72" s="556" t="s">
        <v>10</v>
      </c>
      <c r="N72" s="647"/>
      <c r="O72" s="1210"/>
      <c r="P72" s="1211"/>
      <c r="Q72" s="1211"/>
      <c r="R72" s="1211"/>
      <c r="S72" s="1211"/>
      <c r="T72" s="1211"/>
      <c r="U72" s="1211"/>
      <c r="V72" s="1212"/>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7"/>
      <c r="B73" s="1207"/>
      <c r="C73" s="1207"/>
      <c r="D73" s="1207"/>
      <c r="E73" s="1207"/>
      <c r="F73" s="1207"/>
      <c r="G73" s="884">
        <v>1</v>
      </c>
      <c r="H73" s="884"/>
      <c r="I73" s="1207"/>
      <c r="J73" s="1207"/>
      <c r="K73" s="892">
        <v>1</v>
      </c>
      <c r="L73" s="594" t="str">
        <f>mergeValue(A73) &amp;"."&amp; mergeValue(B73)&amp;"."&amp; mergeValue(C73)&amp;"."&amp; mergeValue(D73)&amp;"."&amp; mergeValue(E73)&amp;"."&amp; mergeValue(F73)&amp;"."&amp; mergeValue(G73)</f>
        <v>1.1.1.1.1.1.1</v>
      </c>
      <c r="M73" s="1070"/>
      <c r="N73" s="647"/>
      <c r="O73" s="563"/>
      <c r="P73" s="563"/>
      <c r="Q73" s="1095"/>
      <c r="R73" s="1213"/>
      <c r="S73" s="1214" t="s">
        <v>84</v>
      </c>
      <c r="T73" s="1213"/>
      <c r="U73" s="1214" t="s">
        <v>84</v>
      </c>
      <c r="V73" s="563"/>
      <c r="W73" s="1206"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7"/>
      <c r="B74" s="1207"/>
      <c r="C74" s="1207"/>
      <c r="D74" s="1207"/>
      <c r="E74" s="1207"/>
      <c r="F74" s="1207"/>
      <c r="G74" s="884"/>
      <c r="H74" s="884"/>
      <c r="I74" s="1207"/>
      <c r="J74" s="1207"/>
      <c r="K74" s="892"/>
      <c r="L74" s="601"/>
      <c r="M74" s="647"/>
      <c r="N74" s="647"/>
      <c r="O74" s="563"/>
      <c r="P74" s="563"/>
      <c r="Q74" s="585" t="str">
        <f>R73 &amp; "-" &amp; T73</f>
        <v>-</v>
      </c>
      <c r="R74" s="1213"/>
      <c r="S74" s="1214"/>
      <c r="T74" s="1213"/>
      <c r="U74" s="1214"/>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07"/>
      <c r="B75" s="1207"/>
      <c r="C75" s="1207"/>
      <c r="D75" s="1207"/>
      <c r="E75" s="1207"/>
      <c r="F75" s="1207"/>
      <c r="G75" s="886"/>
      <c r="H75" s="884"/>
      <c r="I75" s="1207"/>
      <c r="J75" s="1207"/>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7"/>
      <c r="B76" s="1207"/>
      <c r="C76" s="1207"/>
      <c r="D76" s="1207"/>
      <c r="E76" s="1207"/>
      <c r="F76" s="886"/>
      <c r="G76" s="886"/>
      <c r="H76" s="884"/>
      <c r="I76" s="1207"/>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7"/>
      <c r="B77" s="1207"/>
      <c r="C77" s="1207"/>
      <c r="D77" s="1207"/>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7"/>
      <c r="B78" s="1207"/>
      <c r="C78" s="1207"/>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7"/>
      <c r="B79" s="1207"/>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7"/>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7">
        <v>1</v>
      </c>
      <c r="B85" s="920"/>
      <c r="C85" s="920"/>
      <c r="D85" s="920"/>
      <c r="E85" s="921"/>
      <c r="F85" s="922"/>
      <c r="G85" s="920"/>
      <c r="H85" s="920"/>
      <c r="I85" s="923"/>
      <c r="J85" s="918"/>
      <c r="K85" s="927">
        <v>1</v>
      </c>
      <c r="L85" s="594">
        <f>mergeValue(A85)</f>
        <v>1</v>
      </c>
      <c r="M85" s="642" t="s">
        <v>20</v>
      </c>
      <c r="N85" s="581"/>
      <c r="O85" s="1301"/>
      <c r="P85" s="1302"/>
      <c r="Q85" s="1302"/>
      <c r="R85" s="1302"/>
      <c r="S85" s="1302"/>
      <c r="T85" s="1302"/>
      <c r="U85" s="1302"/>
      <c r="V85" s="1303"/>
      <c r="W85" s="631" t="s">
        <v>659</v>
      </c>
      <c r="X85" s="586"/>
      <c r="Y85" s="586"/>
      <c r="Z85" s="586"/>
      <c r="AA85" s="586"/>
      <c r="AB85" s="586"/>
      <c r="AC85" s="586"/>
      <c r="AD85" s="586"/>
      <c r="AE85" s="586"/>
      <c r="AF85" s="586"/>
      <c r="AG85" s="586"/>
      <c r="AH85" s="586"/>
      <c r="AI85" s="586"/>
    </row>
    <row r="86" spans="1:36" s="524" customFormat="1" ht="22.5">
      <c r="A86" s="1207"/>
      <c r="B86" s="1207">
        <v>1</v>
      </c>
      <c r="C86" s="920"/>
      <c r="D86" s="920"/>
      <c r="E86" s="922"/>
      <c r="F86" s="922"/>
      <c r="G86" s="920"/>
      <c r="H86" s="920"/>
      <c r="I86" s="917"/>
      <c r="J86" s="916"/>
      <c r="K86" s="927">
        <v>1</v>
      </c>
      <c r="L86" s="594" t="str">
        <f>mergeValue(A86) &amp;"."&amp; mergeValue(B86)</f>
        <v>1.1</v>
      </c>
      <c r="M86" s="547" t="s">
        <v>16</v>
      </c>
      <c r="N86" s="581"/>
      <c r="O86" s="1301"/>
      <c r="P86" s="1302"/>
      <c r="Q86" s="1302"/>
      <c r="R86" s="1302"/>
      <c r="S86" s="1302"/>
      <c r="T86" s="1302"/>
      <c r="U86" s="1302"/>
      <c r="V86" s="1303"/>
      <c r="W86" s="631" t="s">
        <v>478</v>
      </c>
      <c r="X86" s="586"/>
      <c r="Y86" s="586"/>
      <c r="Z86" s="586"/>
      <c r="AA86" s="586"/>
      <c r="AB86" s="586"/>
      <c r="AC86" s="586"/>
      <c r="AD86" s="586"/>
      <c r="AE86" s="586"/>
      <c r="AF86" s="586"/>
      <c r="AG86" s="586"/>
      <c r="AH86" s="586"/>
      <c r="AI86" s="586"/>
    </row>
    <row r="87" spans="1:36" s="524" customFormat="1" ht="22.5">
      <c r="A87" s="1207"/>
      <c r="B87" s="1207"/>
      <c r="C87" s="1207">
        <v>1</v>
      </c>
      <c r="D87" s="920"/>
      <c r="E87" s="922"/>
      <c r="F87" s="922"/>
      <c r="G87" s="920"/>
      <c r="H87" s="920"/>
      <c r="I87" s="924"/>
      <c r="J87" s="916"/>
      <c r="K87" s="927">
        <v>1</v>
      </c>
      <c r="L87" s="594" t="str">
        <f>mergeValue(A87) &amp;"."&amp; mergeValue(B87)&amp;"."&amp; mergeValue(C87)</f>
        <v>1.1.1</v>
      </c>
      <c r="M87" s="548" t="s">
        <v>7</v>
      </c>
      <c r="N87" s="581"/>
      <c r="O87" s="1301"/>
      <c r="P87" s="1302"/>
      <c r="Q87" s="1302"/>
      <c r="R87" s="1302"/>
      <c r="S87" s="1302"/>
      <c r="T87" s="1302"/>
      <c r="U87" s="1302"/>
      <c r="V87" s="1303"/>
      <c r="W87" s="631" t="s">
        <v>634</v>
      </c>
      <c r="X87" s="586"/>
      <c r="Y87" s="586"/>
      <c r="Z87" s="586"/>
      <c r="AA87" s="586"/>
      <c r="AB87" s="586"/>
      <c r="AC87" s="586"/>
      <c r="AD87" s="586"/>
      <c r="AE87" s="586"/>
      <c r="AF87" s="586"/>
      <c r="AG87" s="586"/>
      <c r="AH87" s="586"/>
      <c r="AI87" s="586"/>
    </row>
    <row r="88" spans="1:36" s="524" customFormat="1" ht="22.5">
      <c r="A88" s="1207"/>
      <c r="B88" s="1207"/>
      <c r="C88" s="1207"/>
      <c r="D88" s="1207">
        <v>1</v>
      </c>
      <c r="E88" s="922"/>
      <c r="F88" s="922"/>
      <c r="G88" s="920"/>
      <c r="H88" s="920"/>
      <c r="I88" s="1207">
        <v>1</v>
      </c>
      <c r="J88" s="916"/>
      <c r="K88" s="927">
        <v>1</v>
      </c>
      <c r="L88" s="594" t="str">
        <f>mergeValue(A88) &amp;"."&amp; mergeValue(B88)&amp;"."&amp; mergeValue(C88)&amp;"."&amp; mergeValue(D88)</f>
        <v>1.1.1.1</v>
      </c>
      <c r="M88" s="549" t="s">
        <v>22</v>
      </c>
      <c r="N88" s="581"/>
      <c r="O88" s="1301"/>
      <c r="P88" s="1302"/>
      <c r="Q88" s="1302"/>
      <c r="R88" s="1302"/>
      <c r="S88" s="1302"/>
      <c r="T88" s="1302"/>
      <c r="U88" s="1302"/>
      <c r="V88" s="1303"/>
      <c r="W88" s="631" t="s">
        <v>635</v>
      </c>
      <c r="X88" s="586"/>
      <c r="Y88" s="586"/>
      <c r="Z88" s="586"/>
      <c r="AA88" s="586"/>
      <c r="AB88" s="586"/>
      <c r="AC88" s="586"/>
      <c r="AD88" s="586"/>
      <c r="AE88" s="586"/>
      <c r="AF88" s="586"/>
      <c r="AG88" s="586"/>
      <c r="AH88" s="586"/>
      <c r="AI88" s="586"/>
    </row>
    <row r="89" spans="1:36" s="524" customFormat="1" ht="11.25" hidden="1" customHeight="1">
      <c r="A89" s="1207"/>
      <c r="B89" s="1207"/>
      <c r="C89" s="1207"/>
      <c r="D89" s="1207"/>
      <c r="E89" s="1207">
        <v>1</v>
      </c>
      <c r="F89" s="922"/>
      <c r="G89" s="920"/>
      <c r="H89" s="920"/>
      <c r="I89" s="1207"/>
      <c r="J89" s="922"/>
      <c r="K89" s="927">
        <v>1</v>
      </c>
      <c r="L89" s="594"/>
      <c r="M89" s="555"/>
      <c r="N89" s="582"/>
      <c r="O89" s="1305"/>
      <c r="P89" s="1324"/>
      <c r="Q89" s="1324"/>
      <c r="R89" s="1324"/>
      <c r="S89" s="1324"/>
      <c r="T89" s="1324"/>
      <c r="U89" s="1324"/>
      <c r="V89" s="1325"/>
      <c r="W89" s="560"/>
      <c r="X89" s="586"/>
      <c r="Y89" s="586"/>
      <c r="Z89" s="586"/>
      <c r="AA89" s="586"/>
      <c r="AB89" s="586"/>
      <c r="AC89" s="586"/>
      <c r="AD89" s="586"/>
      <c r="AE89" s="586"/>
      <c r="AF89" s="586"/>
      <c r="AG89" s="586"/>
      <c r="AH89" s="586"/>
      <c r="AI89" s="586"/>
    </row>
    <row r="90" spans="1:36" s="524" customFormat="1" ht="90">
      <c r="A90" s="1207"/>
      <c r="B90" s="1207"/>
      <c r="C90" s="1207"/>
      <c r="D90" s="1207"/>
      <c r="E90" s="1207"/>
      <c r="F90" s="1207">
        <v>1</v>
      </c>
      <c r="G90" s="920"/>
      <c r="H90" s="920"/>
      <c r="I90" s="1207"/>
      <c r="J90" s="1251"/>
      <c r="K90" s="927">
        <v>1</v>
      </c>
      <c r="L90" s="594" t="str">
        <f>mergeValue(A90) &amp;"."&amp; mergeValue(B90)&amp;"."&amp; mergeValue(C90)&amp;"."&amp; mergeValue(D90)&amp;"."&amp;  mergeValue(F90)</f>
        <v>1.1.1.1.1</v>
      </c>
      <c r="M90" s="555" t="s">
        <v>10</v>
      </c>
      <c r="N90" s="582"/>
      <c r="O90" s="1210"/>
      <c r="P90" s="1211"/>
      <c r="Q90" s="1211"/>
      <c r="R90" s="1211"/>
      <c r="S90" s="1211"/>
      <c r="T90" s="1211"/>
      <c r="U90" s="1211"/>
      <c r="V90" s="1212"/>
      <c r="W90" s="631" t="s">
        <v>636</v>
      </c>
      <c r="X90" s="586"/>
      <c r="Y90" s="590" t="str">
        <f>strCheckUnique(Z90:Z93)</f>
        <v/>
      </c>
      <c r="Z90" s="586"/>
      <c r="AA90" s="590"/>
      <c r="AB90" s="586"/>
      <c r="AC90" s="586"/>
      <c r="AD90" s="586"/>
      <c r="AE90" s="586"/>
      <c r="AF90" s="586"/>
      <c r="AG90" s="586"/>
      <c r="AH90" s="586"/>
      <c r="AI90" s="586"/>
    </row>
    <row r="91" spans="1:36" s="524" customFormat="1" ht="192" customHeight="1">
      <c r="A91" s="1207"/>
      <c r="B91" s="1207"/>
      <c r="C91" s="1207"/>
      <c r="D91" s="1207"/>
      <c r="E91" s="1207"/>
      <c r="F91" s="1207"/>
      <c r="G91" s="920">
        <v>1</v>
      </c>
      <c r="H91" s="920"/>
      <c r="I91" s="1207"/>
      <c r="J91" s="1251"/>
      <c r="K91" s="919"/>
      <c r="L91" s="594" t="str">
        <f>mergeValue(A91) &amp;"."&amp; mergeValue(B91)&amp;"."&amp; mergeValue(C91)&amp;"."&amp; mergeValue(D91)&amp;"."&amp;  mergeValue(F91)&amp;"."&amp;  mergeValue(G91)</f>
        <v>1.1.1.1.1.1</v>
      </c>
      <c r="M91" s="1070"/>
      <c r="N91" s="587"/>
      <c r="O91" s="563"/>
      <c r="P91" s="563"/>
      <c r="Q91" s="563"/>
      <c r="R91" s="1242"/>
      <c r="S91" s="1214" t="s">
        <v>84</v>
      </c>
      <c r="T91" s="1242"/>
      <c r="U91" s="1214" t="s">
        <v>84</v>
      </c>
      <c r="V91" s="538"/>
      <c r="W91" s="1206"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7"/>
      <c r="B92" s="1207"/>
      <c r="C92" s="1207"/>
      <c r="D92" s="1207"/>
      <c r="E92" s="1207"/>
      <c r="F92" s="1207"/>
      <c r="G92" s="920"/>
      <c r="H92" s="920"/>
      <c r="I92" s="1207"/>
      <c r="J92" s="1251"/>
      <c r="K92" s="927">
        <v>1</v>
      </c>
      <c r="L92" s="601"/>
      <c r="M92" s="647"/>
      <c r="N92" s="587"/>
      <c r="O92" s="563"/>
      <c r="P92" s="563"/>
      <c r="Q92" s="585" t="str">
        <f>R91 &amp; "-" &amp; T91</f>
        <v>-</v>
      </c>
      <c r="R92" s="1242"/>
      <c r="S92" s="1214"/>
      <c r="T92" s="1242"/>
      <c r="U92" s="1214"/>
      <c r="V92" s="538"/>
      <c r="W92" s="1206"/>
      <c r="X92" s="586"/>
      <c r="Y92" s="590"/>
      <c r="Z92" s="590"/>
      <c r="AA92" s="590"/>
      <c r="AB92" s="590"/>
      <c r="AC92" s="590"/>
      <c r="AD92" s="586"/>
      <c r="AE92" s="586"/>
      <c r="AF92" s="586"/>
      <c r="AG92" s="586"/>
      <c r="AH92" s="586"/>
      <c r="AI92" s="586"/>
    </row>
    <row r="93" spans="1:36" s="523" customFormat="1" ht="15" customHeight="1">
      <c r="A93" s="1207"/>
      <c r="B93" s="1207"/>
      <c r="C93" s="1207"/>
      <c r="D93" s="1207"/>
      <c r="E93" s="1207"/>
      <c r="F93" s="1207"/>
      <c r="G93" s="920"/>
      <c r="H93" s="920"/>
      <c r="I93" s="1207"/>
      <c r="J93" s="1251"/>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07"/>
      <c r="B94" s="1207"/>
      <c r="C94" s="1207"/>
      <c r="D94" s="1207"/>
      <c r="E94" s="1207"/>
      <c r="F94" s="922"/>
      <c r="G94" s="922"/>
      <c r="H94" s="920"/>
      <c r="I94" s="1207"/>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7"/>
      <c r="B95" s="1207"/>
      <c r="C95" s="1207"/>
      <c r="D95" s="1207"/>
      <c r="E95" s="922"/>
      <c r="F95" s="922"/>
      <c r="G95" s="922"/>
      <c r="H95" s="920"/>
      <c r="I95" s="1207"/>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7"/>
      <c r="B96" s="1207"/>
      <c r="C96" s="1207"/>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7"/>
      <c r="B97" s="1207"/>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7"/>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7">
        <v>1</v>
      </c>
      <c r="B103" s="1080"/>
      <c r="C103" s="1080"/>
      <c r="D103" s="1080"/>
      <c r="E103" s="1081"/>
      <c r="F103" s="1082"/>
      <c r="G103" s="1080"/>
      <c r="H103" s="1080"/>
      <c r="I103" s="1061"/>
      <c r="J103" s="1066"/>
      <c r="K103" s="1066"/>
      <c r="L103" s="594">
        <f>mergeValue(A103)</f>
        <v>1</v>
      </c>
      <c r="M103" s="642" t="s">
        <v>20</v>
      </c>
      <c r="N103" s="581"/>
      <c r="O103" s="1301"/>
      <c r="P103" s="1302"/>
      <c r="Q103" s="1302"/>
      <c r="R103" s="1302"/>
      <c r="S103" s="1302"/>
      <c r="T103" s="1302"/>
      <c r="U103" s="1302"/>
      <c r="V103" s="1302"/>
      <c r="W103" s="1302"/>
      <c r="X103" s="1302"/>
      <c r="Y103" s="1302"/>
      <c r="Z103" s="1302"/>
      <c r="AA103" s="1303"/>
      <c r="AB103" s="631" t="s">
        <v>477</v>
      </c>
      <c r="AC103" s="586"/>
      <c r="AD103" s="586"/>
      <c r="AE103" s="586"/>
      <c r="AF103" s="586"/>
      <c r="AG103" s="586"/>
      <c r="AH103" s="586"/>
      <c r="AI103" s="586"/>
      <c r="AJ103" s="586"/>
      <c r="AK103" s="586"/>
      <c r="AL103" s="586"/>
      <c r="AM103" s="586"/>
      <c r="AN103" s="586"/>
    </row>
    <row r="104" spans="1:40" s="524" customFormat="1" ht="22.5">
      <c r="A104" s="1207"/>
      <c r="B104" s="1207">
        <v>1</v>
      </c>
      <c r="C104" s="1080"/>
      <c r="D104" s="1080"/>
      <c r="E104" s="1082"/>
      <c r="F104" s="1082"/>
      <c r="G104" s="1080"/>
      <c r="H104" s="1080"/>
      <c r="I104" s="1068"/>
      <c r="J104" s="1063"/>
      <c r="K104" s="1062"/>
      <c r="L104" s="594" t="str">
        <f>mergeValue(A104) &amp;"."&amp; mergeValue(B104)</f>
        <v>1.1</v>
      </c>
      <c r="M104" s="547" t="s">
        <v>16</v>
      </c>
      <c r="N104" s="581"/>
      <c r="O104" s="1301"/>
      <c r="P104" s="1302"/>
      <c r="Q104" s="1302"/>
      <c r="R104" s="1302"/>
      <c r="S104" s="1302"/>
      <c r="T104" s="1302"/>
      <c r="U104" s="1302"/>
      <c r="V104" s="1302"/>
      <c r="W104" s="1302"/>
      <c r="X104" s="1302"/>
      <c r="Y104" s="1302"/>
      <c r="Z104" s="1302"/>
      <c r="AA104" s="1303"/>
      <c r="AB104" s="631" t="s">
        <v>478</v>
      </c>
      <c r="AC104" s="586"/>
      <c r="AD104" s="586"/>
      <c r="AE104" s="586"/>
      <c r="AF104" s="586"/>
      <c r="AG104" s="586"/>
      <c r="AH104" s="586"/>
      <c r="AI104" s="586"/>
      <c r="AJ104" s="586"/>
      <c r="AK104" s="586"/>
      <c r="AL104" s="586"/>
      <c r="AM104" s="586"/>
      <c r="AN104" s="586"/>
    </row>
    <row r="105" spans="1:40" s="524" customFormat="1" ht="22.5">
      <c r="A105" s="1207"/>
      <c r="B105" s="1207"/>
      <c r="C105" s="1207">
        <v>1</v>
      </c>
      <c r="D105" s="1080"/>
      <c r="E105" s="1082"/>
      <c r="F105" s="1082"/>
      <c r="G105" s="1080"/>
      <c r="H105" s="1080"/>
      <c r="I105" s="1068"/>
      <c r="J105" s="1063"/>
      <c r="K105" s="1062"/>
      <c r="L105" s="594" t="str">
        <f>mergeValue(A105) &amp;"."&amp; mergeValue(B105)&amp;"."&amp; mergeValue(C105)</f>
        <v>1.1.1</v>
      </c>
      <c r="M105" s="548" t="s">
        <v>7</v>
      </c>
      <c r="N105" s="581"/>
      <c r="O105" s="1301"/>
      <c r="P105" s="1302"/>
      <c r="Q105" s="1302"/>
      <c r="R105" s="1302"/>
      <c r="S105" s="1302"/>
      <c r="T105" s="1302"/>
      <c r="U105" s="1302"/>
      <c r="V105" s="1302"/>
      <c r="W105" s="1302"/>
      <c r="X105" s="1302"/>
      <c r="Y105" s="1302"/>
      <c r="Z105" s="1302"/>
      <c r="AA105" s="1303"/>
      <c r="AB105" s="631" t="s">
        <v>634</v>
      </c>
      <c r="AC105" s="586"/>
      <c r="AD105" s="586"/>
      <c r="AE105" s="586"/>
      <c r="AF105" s="586"/>
      <c r="AG105" s="586"/>
      <c r="AH105" s="586"/>
      <c r="AI105" s="586"/>
      <c r="AJ105" s="586"/>
      <c r="AK105" s="586"/>
      <c r="AL105" s="586"/>
      <c r="AM105" s="586"/>
      <c r="AN105" s="586"/>
    </row>
    <row r="106" spans="1:40" s="524" customFormat="1" ht="22.5">
      <c r="A106" s="1207"/>
      <c r="B106" s="1207"/>
      <c r="C106" s="1207"/>
      <c r="D106" s="1207">
        <v>1</v>
      </c>
      <c r="E106" s="1082"/>
      <c r="F106" s="1082"/>
      <c r="G106" s="1080"/>
      <c r="H106" s="1080"/>
      <c r="I106" s="1068"/>
      <c r="J106" s="1063"/>
      <c r="K106" s="1062"/>
      <c r="L106" s="594" t="str">
        <f>mergeValue(A106) &amp;"."&amp; mergeValue(B106)&amp;"."&amp; mergeValue(C106)&amp;"."&amp; mergeValue(D106)</f>
        <v>1.1.1.1</v>
      </c>
      <c r="M106" s="549" t="s">
        <v>22</v>
      </c>
      <c r="N106" s="581"/>
      <c r="O106" s="1301"/>
      <c r="P106" s="1302"/>
      <c r="Q106" s="1302"/>
      <c r="R106" s="1302"/>
      <c r="S106" s="1302"/>
      <c r="T106" s="1302"/>
      <c r="U106" s="1302"/>
      <c r="V106" s="1302"/>
      <c r="W106" s="1302"/>
      <c r="X106" s="1302"/>
      <c r="Y106" s="1302"/>
      <c r="Z106" s="1302"/>
      <c r="AA106" s="1303"/>
      <c r="AB106" s="631" t="s">
        <v>635</v>
      </c>
      <c r="AC106" s="586"/>
      <c r="AD106" s="586"/>
      <c r="AE106" s="586"/>
      <c r="AF106" s="586"/>
      <c r="AG106" s="586"/>
      <c r="AH106" s="586"/>
      <c r="AI106" s="586"/>
      <c r="AJ106" s="586"/>
      <c r="AK106" s="586"/>
      <c r="AL106" s="586"/>
      <c r="AM106" s="586"/>
      <c r="AN106" s="586"/>
    </row>
    <row r="107" spans="1:40" s="524" customFormat="1" ht="0.2" customHeight="1">
      <c r="A107" s="1207"/>
      <c r="B107" s="1207"/>
      <c r="C107" s="1207"/>
      <c r="D107" s="1207"/>
      <c r="E107" s="1207">
        <v>1</v>
      </c>
      <c r="F107" s="1082"/>
      <c r="G107" s="1080"/>
      <c r="H107" s="1080"/>
      <c r="I107" s="1067"/>
      <c r="J107" s="1063"/>
      <c r="K107" s="1062"/>
      <c r="L107" s="594"/>
      <c r="M107" s="555"/>
      <c r="N107" s="582"/>
      <c r="O107" s="1305"/>
      <c r="P107" s="1324"/>
      <c r="Q107" s="1324"/>
      <c r="R107" s="1324"/>
      <c r="S107" s="1324"/>
      <c r="T107" s="1324"/>
      <c r="U107" s="1324"/>
      <c r="V107" s="1324"/>
      <c r="W107" s="1324"/>
      <c r="X107" s="1324"/>
      <c r="Y107" s="1324"/>
      <c r="Z107" s="1324"/>
      <c r="AA107" s="1325"/>
      <c r="AB107" s="631"/>
      <c r="AC107" s="586"/>
      <c r="AD107" s="586"/>
      <c r="AE107" s="586"/>
      <c r="AF107" s="586"/>
      <c r="AG107" s="586"/>
      <c r="AH107" s="586"/>
      <c r="AI107" s="586"/>
      <c r="AJ107" s="586"/>
      <c r="AK107" s="586"/>
      <c r="AL107" s="586"/>
      <c r="AM107" s="586"/>
      <c r="AN107" s="586"/>
    </row>
    <row r="108" spans="1:40" s="524" customFormat="1" ht="90">
      <c r="A108" s="1207"/>
      <c r="B108" s="1207"/>
      <c r="C108" s="1207"/>
      <c r="D108" s="1207"/>
      <c r="E108" s="1207"/>
      <c r="F108" s="1207">
        <v>1</v>
      </c>
      <c r="G108" s="1080"/>
      <c r="H108" s="1080"/>
      <c r="I108" s="1259"/>
      <c r="J108" s="1063"/>
      <c r="K108" s="1062"/>
      <c r="L108" s="594" t="str">
        <f>mergeValue(A108) &amp;"."&amp; mergeValue(B108)&amp;"."&amp; mergeValue(C108)&amp;"."&amp; mergeValue(D108)&amp;"."&amp; mergeValue(F108)</f>
        <v>1.1.1.1.1</v>
      </c>
      <c r="M108" s="556" t="s">
        <v>10</v>
      </c>
      <c r="N108" s="582"/>
      <c r="O108" s="1210"/>
      <c r="P108" s="1211"/>
      <c r="Q108" s="1211"/>
      <c r="R108" s="1211"/>
      <c r="S108" s="1211"/>
      <c r="T108" s="1211"/>
      <c r="U108" s="1211"/>
      <c r="V108" s="1211"/>
      <c r="W108" s="1211"/>
      <c r="X108" s="1211"/>
      <c r="Y108" s="1211"/>
      <c r="Z108" s="1211"/>
      <c r="AA108" s="1212"/>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07"/>
      <c r="B109" s="1207"/>
      <c r="C109" s="1207"/>
      <c r="D109" s="1207"/>
      <c r="E109" s="1207"/>
      <c r="F109" s="1207"/>
      <c r="G109" s="1207">
        <v>1</v>
      </c>
      <c r="H109" s="1080"/>
      <c r="I109" s="1259"/>
      <c r="J109" s="1260"/>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2"/>
      <c r="X109" s="1214" t="s">
        <v>84</v>
      </c>
      <c r="Y109" s="1242"/>
      <c r="Z109" s="1214"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7"/>
      <c r="B110" s="1207"/>
      <c r="C110" s="1207"/>
      <c r="D110" s="1207"/>
      <c r="E110" s="1207"/>
      <c r="F110" s="1207"/>
      <c r="G110" s="1207"/>
      <c r="H110" s="1080">
        <v>1</v>
      </c>
      <c r="I110" s="1259"/>
      <c r="J110" s="1260"/>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2"/>
      <c r="X110" s="1214"/>
      <c r="Y110" s="1242"/>
      <c r="Z110" s="1214"/>
      <c r="AA110" s="671"/>
      <c r="AB110" s="1206"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07"/>
      <c r="B111" s="1207"/>
      <c r="C111" s="1207"/>
      <c r="D111" s="1207"/>
      <c r="E111" s="1207"/>
      <c r="F111" s="1207"/>
      <c r="G111" s="1207"/>
      <c r="H111" s="1080"/>
      <c r="I111" s="1259"/>
      <c r="J111" s="1260"/>
      <c r="K111" s="1069"/>
      <c r="L111" s="601"/>
      <c r="M111" s="647"/>
      <c r="N111" s="647"/>
      <c r="O111" s="563"/>
      <c r="P111" s="494"/>
      <c r="Q111" s="494"/>
      <c r="R111" s="494"/>
      <c r="S111" s="494"/>
      <c r="T111" s="494"/>
      <c r="U111" s="560"/>
      <c r="V111" s="585"/>
      <c r="W111" s="1213"/>
      <c r="X111" s="1214"/>
      <c r="Y111" s="1213"/>
      <c r="Z111" s="1214"/>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07"/>
      <c r="B112" s="1207"/>
      <c r="C112" s="1207"/>
      <c r="D112" s="1207"/>
      <c r="E112" s="1207"/>
      <c r="F112" s="1207"/>
      <c r="G112" s="1207"/>
      <c r="H112" s="1080"/>
      <c r="I112" s="1259"/>
      <c r="J112" s="1260"/>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07"/>
      <c r="B113" s="1207"/>
      <c r="C113" s="1207"/>
      <c r="D113" s="1207"/>
      <c r="E113" s="1207"/>
      <c r="F113" s="1207"/>
      <c r="G113" s="1080"/>
      <c r="H113" s="1080"/>
      <c r="I113" s="1259"/>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7"/>
      <c r="B114" s="1207"/>
      <c r="C114" s="1207"/>
      <c r="D114" s="1207"/>
      <c r="E114" s="1207"/>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7"/>
      <c r="B115" s="1207"/>
      <c r="C115" s="1207"/>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7"/>
      <c r="B116" s="1207"/>
      <c r="C116" s="1207"/>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7"/>
      <c r="B117" s="1207"/>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7"/>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7">
        <v>1</v>
      </c>
      <c r="B125" s="941"/>
      <c r="C125" s="941"/>
      <c r="D125" s="941"/>
      <c r="E125" s="942"/>
      <c r="F125" s="943"/>
      <c r="G125" s="943"/>
      <c r="H125" s="943"/>
      <c r="I125" s="944"/>
      <c r="J125" s="939"/>
      <c r="K125" s="946"/>
      <c r="L125" s="594">
        <f>mergeValue(A125)</f>
        <v>1</v>
      </c>
      <c r="M125" s="642" t="s">
        <v>20</v>
      </c>
      <c r="N125" s="581"/>
      <c r="O125" s="1249"/>
      <c r="P125" s="1249"/>
      <c r="Q125" s="1249"/>
      <c r="R125" s="1249"/>
      <c r="S125" s="1249"/>
      <c r="T125" s="1249"/>
      <c r="U125" s="1249"/>
      <c r="V125" s="1249"/>
      <c r="W125" s="631" t="s">
        <v>659</v>
      </c>
      <c r="X125" s="586"/>
      <c r="Y125" s="586"/>
      <c r="Z125" s="586"/>
      <c r="AA125" s="586"/>
      <c r="AB125" s="586"/>
      <c r="AC125" s="586"/>
      <c r="AD125" s="586"/>
      <c r="AE125" s="586"/>
      <c r="AF125" s="586"/>
      <c r="AG125" s="586"/>
      <c r="AH125" s="586"/>
    </row>
    <row r="126" spans="1:40" s="524" customFormat="1" ht="22.5">
      <c r="A126" s="1207"/>
      <c r="B126" s="1207">
        <v>1</v>
      </c>
      <c r="C126" s="941"/>
      <c r="D126" s="941"/>
      <c r="E126" s="943"/>
      <c r="F126" s="943"/>
      <c r="G126" s="943"/>
      <c r="H126" s="943"/>
      <c r="I126" s="938"/>
      <c r="J126" s="937"/>
      <c r="K126" s="940"/>
      <c r="L126" s="594" t="str">
        <f>mergeValue(A126) &amp;"."&amp; mergeValue(B126)</f>
        <v>1.1</v>
      </c>
      <c r="M126" s="547" t="s">
        <v>16</v>
      </c>
      <c r="N126" s="581"/>
      <c r="O126" s="1249"/>
      <c r="P126" s="1249"/>
      <c r="Q126" s="1249"/>
      <c r="R126" s="1249"/>
      <c r="S126" s="1249"/>
      <c r="T126" s="1249"/>
      <c r="U126" s="1249"/>
      <c r="V126" s="1249"/>
      <c r="W126" s="631" t="s">
        <v>478</v>
      </c>
      <c r="X126" s="586"/>
      <c r="Y126" s="586"/>
      <c r="Z126" s="586"/>
      <c r="AA126" s="586"/>
      <c r="AB126" s="586"/>
      <c r="AC126" s="586"/>
      <c r="AD126" s="586"/>
      <c r="AE126" s="586"/>
      <c r="AF126" s="586"/>
      <c r="AG126" s="586"/>
      <c r="AH126" s="586"/>
    </row>
    <row r="127" spans="1:40" s="524" customFormat="1" ht="22.5">
      <c r="A127" s="1207"/>
      <c r="B127" s="1207"/>
      <c r="C127" s="1207">
        <v>1</v>
      </c>
      <c r="D127" s="941"/>
      <c r="E127" s="943"/>
      <c r="F127" s="943"/>
      <c r="G127" s="943"/>
      <c r="H127" s="943"/>
      <c r="I127" s="945"/>
      <c r="J127" s="937"/>
      <c r="K127" s="940"/>
      <c r="L127" s="594" t="str">
        <f>mergeValue(A127) &amp;"."&amp; mergeValue(B127)&amp;"."&amp; mergeValue(C127)</f>
        <v>1.1.1</v>
      </c>
      <c r="M127" s="548" t="s">
        <v>7</v>
      </c>
      <c r="N127" s="581"/>
      <c r="O127" s="1249"/>
      <c r="P127" s="1249"/>
      <c r="Q127" s="1249"/>
      <c r="R127" s="1249"/>
      <c r="S127" s="1249"/>
      <c r="T127" s="1249"/>
      <c r="U127" s="1249"/>
      <c r="V127" s="1249"/>
      <c r="W127" s="631" t="s">
        <v>634</v>
      </c>
      <c r="X127" s="586"/>
      <c r="Y127" s="586"/>
      <c r="Z127" s="586"/>
      <c r="AA127" s="586"/>
      <c r="AB127" s="586"/>
      <c r="AC127" s="586"/>
      <c r="AD127" s="586"/>
      <c r="AE127" s="586"/>
      <c r="AF127" s="586"/>
      <c r="AG127" s="586"/>
      <c r="AH127" s="586"/>
    </row>
    <row r="128" spans="1:40" s="524" customFormat="1" ht="22.5">
      <c r="A128" s="1207"/>
      <c r="B128" s="1207"/>
      <c r="C128" s="1207"/>
      <c r="D128" s="1207">
        <v>1</v>
      </c>
      <c r="E128" s="943"/>
      <c r="F128" s="943"/>
      <c r="G128" s="943"/>
      <c r="H128" s="943"/>
      <c r="I128" s="945"/>
      <c r="J128" s="937"/>
      <c r="K128" s="940"/>
      <c r="L128" s="594" t="str">
        <f>mergeValue(A128) &amp;"."&amp; mergeValue(B128)&amp;"."&amp; mergeValue(C128)&amp;"."&amp; mergeValue(D128)</f>
        <v>1.1.1.1</v>
      </c>
      <c r="M128" s="549" t="s">
        <v>22</v>
      </c>
      <c r="N128" s="581"/>
      <c r="O128" s="1249"/>
      <c r="P128" s="1249"/>
      <c r="Q128" s="1249"/>
      <c r="R128" s="1249"/>
      <c r="S128" s="1249"/>
      <c r="T128" s="1249"/>
      <c r="U128" s="1249"/>
      <c r="V128" s="1249"/>
      <c r="W128" s="631" t="s">
        <v>635</v>
      </c>
      <c r="X128" s="586"/>
      <c r="Y128" s="586"/>
      <c r="Z128" s="586"/>
      <c r="AA128" s="586"/>
      <c r="AB128" s="586"/>
      <c r="AC128" s="586"/>
      <c r="AD128" s="586"/>
      <c r="AE128" s="586"/>
      <c r="AF128" s="586"/>
      <c r="AG128" s="586"/>
      <c r="AH128" s="586"/>
    </row>
    <row r="129" spans="1:34" s="524" customFormat="1" ht="11.25" hidden="1" customHeight="1">
      <c r="A129" s="1207"/>
      <c r="B129" s="1207"/>
      <c r="C129" s="1207"/>
      <c r="D129" s="1207"/>
      <c r="E129" s="1207">
        <v>1</v>
      </c>
      <c r="F129" s="943"/>
      <c r="G129" s="943"/>
      <c r="H129" s="941">
        <v>1</v>
      </c>
      <c r="I129" s="1207">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7"/>
      <c r="B130" s="1207"/>
      <c r="C130" s="1207"/>
      <c r="D130" s="1207"/>
      <c r="E130" s="1207"/>
      <c r="F130" s="1207">
        <v>1</v>
      </c>
      <c r="G130" s="941"/>
      <c r="H130" s="941"/>
      <c r="I130" s="1207"/>
      <c r="J130" s="1207">
        <v>1</v>
      </c>
      <c r="K130" s="949"/>
      <c r="L130" s="594" t="str">
        <f>mergeValue(A130) &amp;"."&amp; mergeValue(B130)&amp;"."&amp; mergeValue(C130)&amp;"."&amp; mergeValue(D130)&amp;"."&amp;  mergeValue(F130)</f>
        <v>1.1.1.1.1</v>
      </c>
      <c r="M130" s="556" t="s">
        <v>10</v>
      </c>
      <c r="N130" s="582"/>
      <c r="O130" s="1209"/>
      <c r="P130" s="1209"/>
      <c r="Q130" s="1209"/>
      <c r="R130" s="1209"/>
      <c r="S130" s="1209"/>
      <c r="T130" s="1209"/>
      <c r="U130" s="1209"/>
      <c r="V130" s="1209"/>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07"/>
      <c r="B131" s="1207"/>
      <c r="C131" s="1207"/>
      <c r="D131" s="1207"/>
      <c r="E131" s="1207"/>
      <c r="F131" s="1207"/>
      <c r="G131" s="941">
        <v>1</v>
      </c>
      <c r="H131" s="941"/>
      <c r="I131" s="1207"/>
      <c r="J131" s="1207"/>
      <c r="K131" s="949">
        <v>1</v>
      </c>
      <c r="L131" s="594" t="str">
        <f>mergeValue(A131) &amp;"."&amp; mergeValue(B131)&amp;"."&amp; mergeValue(C131)&amp;"."&amp; mergeValue(D131)&amp;"."&amp; mergeValue(F131)&amp;"."&amp; mergeValue(G131)</f>
        <v>1.1.1.1.1.1</v>
      </c>
      <c r="M131" s="1070"/>
      <c r="N131" s="587"/>
      <c r="O131" s="563"/>
      <c r="P131" s="563"/>
      <c r="Q131" s="1095"/>
      <c r="R131" s="1242"/>
      <c r="S131" s="1214" t="s">
        <v>84</v>
      </c>
      <c r="T131" s="1242"/>
      <c r="U131" s="1214" t="s">
        <v>85</v>
      </c>
      <c r="V131" s="579"/>
      <c r="W131" s="1206"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7"/>
      <c r="B132" s="1207"/>
      <c r="C132" s="1207"/>
      <c r="D132" s="1207"/>
      <c r="E132" s="1207"/>
      <c r="F132" s="1207"/>
      <c r="G132" s="941"/>
      <c r="H132" s="941"/>
      <c r="I132" s="1207"/>
      <c r="J132" s="1207"/>
      <c r="K132" s="949"/>
      <c r="L132" s="601"/>
      <c r="M132" s="647"/>
      <c r="N132" s="587"/>
      <c r="O132" s="563"/>
      <c r="P132" s="563"/>
      <c r="Q132" s="585" t="str">
        <f>R131 &amp; "-" &amp; T131</f>
        <v>-</v>
      </c>
      <c r="R132" s="1213"/>
      <c r="S132" s="1214"/>
      <c r="T132" s="1213"/>
      <c r="U132" s="1214"/>
      <c r="V132" s="579"/>
      <c r="W132" s="1206"/>
      <c r="X132" s="586"/>
      <c r="Y132" s="586"/>
      <c r="Z132" s="586"/>
      <c r="AA132" s="586"/>
      <c r="AB132" s="586"/>
      <c r="AC132" s="586"/>
      <c r="AD132" s="586"/>
      <c r="AE132" s="586"/>
      <c r="AF132" s="586"/>
      <c r="AG132" s="586"/>
      <c r="AH132" s="586"/>
    </row>
    <row r="133" spans="1:34" s="523" customFormat="1" ht="15" customHeight="1">
      <c r="A133" s="1207"/>
      <c r="B133" s="1207"/>
      <c r="C133" s="1207"/>
      <c r="D133" s="1207"/>
      <c r="E133" s="1207"/>
      <c r="F133" s="1207"/>
      <c r="G133" s="943"/>
      <c r="H133" s="941"/>
      <c r="I133" s="1207"/>
      <c r="J133" s="1207"/>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07"/>
      <c r="B134" s="1207"/>
      <c r="C134" s="1207"/>
      <c r="D134" s="1207"/>
      <c r="E134" s="1207"/>
      <c r="F134" s="943"/>
      <c r="G134" s="943"/>
      <c r="H134" s="941"/>
      <c r="I134" s="1207"/>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7"/>
      <c r="B135" s="1207"/>
      <c r="C135" s="1207"/>
      <c r="D135" s="1207"/>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7"/>
      <c r="B136" s="1207"/>
      <c r="C136" s="1207"/>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7"/>
      <c r="B137" s="1207"/>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7"/>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7">
        <v>1</v>
      </c>
      <c r="B143" s="959"/>
      <c r="C143" s="959"/>
      <c r="D143" s="959"/>
      <c r="E143" s="960"/>
      <c r="F143" s="961"/>
      <c r="G143" s="961"/>
      <c r="H143" s="961"/>
      <c r="I143" s="962"/>
      <c r="J143" s="957"/>
      <c r="K143" s="964"/>
      <c r="L143" s="594">
        <f>mergeValue(A143)</f>
        <v>1</v>
      </c>
      <c r="M143" s="642" t="s">
        <v>20</v>
      </c>
      <c r="N143" s="581"/>
      <c r="O143" s="1249"/>
      <c r="P143" s="1249"/>
      <c r="Q143" s="1249"/>
      <c r="R143" s="1249"/>
      <c r="S143" s="1249"/>
      <c r="T143" s="1249"/>
      <c r="U143" s="1249"/>
      <c r="V143" s="1249"/>
      <c r="W143" s="631" t="s">
        <v>659</v>
      </c>
      <c r="X143" s="586"/>
      <c r="Y143" s="586"/>
      <c r="Z143" s="586"/>
      <c r="AA143" s="586"/>
      <c r="AB143" s="586"/>
      <c r="AC143" s="586"/>
      <c r="AD143" s="586"/>
      <c r="AE143" s="586"/>
      <c r="AF143" s="586"/>
      <c r="AG143" s="586"/>
      <c r="AH143" s="586"/>
    </row>
    <row r="144" spans="1:34" s="524" customFormat="1" ht="22.5">
      <c r="A144" s="1207"/>
      <c r="B144" s="1207">
        <v>1</v>
      </c>
      <c r="C144" s="959"/>
      <c r="D144" s="959"/>
      <c r="E144" s="961"/>
      <c r="F144" s="961"/>
      <c r="G144" s="961"/>
      <c r="H144" s="961"/>
      <c r="I144" s="956"/>
      <c r="J144" s="955"/>
      <c r="K144" s="958"/>
      <c r="L144" s="594" t="str">
        <f>mergeValue(A144) &amp;"."&amp; mergeValue(B144)</f>
        <v>1.1</v>
      </c>
      <c r="M144" s="547" t="s">
        <v>16</v>
      </c>
      <c r="N144" s="581"/>
      <c r="O144" s="1249"/>
      <c r="P144" s="1249"/>
      <c r="Q144" s="1249"/>
      <c r="R144" s="1249"/>
      <c r="S144" s="1249"/>
      <c r="T144" s="1249"/>
      <c r="U144" s="1249"/>
      <c r="V144" s="1249"/>
      <c r="W144" s="631" t="s">
        <v>478</v>
      </c>
      <c r="X144" s="586"/>
      <c r="Y144" s="586"/>
      <c r="Z144" s="586"/>
      <c r="AA144" s="586"/>
      <c r="AB144" s="586"/>
      <c r="AC144" s="586"/>
      <c r="AD144" s="586"/>
      <c r="AE144" s="586"/>
      <c r="AF144" s="586"/>
      <c r="AG144" s="586"/>
      <c r="AH144" s="586"/>
    </row>
    <row r="145" spans="1:35" s="524" customFormat="1" ht="22.5">
      <c r="A145" s="1207"/>
      <c r="B145" s="1207"/>
      <c r="C145" s="1207">
        <v>1</v>
      </c>
      <c r="D145" s="959"/>
      <c r="E145" s="961"/>
      <c r="F145" s="961"/>
      <c r="G145" s="961"/>
      <c r="H145" s="961"/>
      <c r="I145" s="963"/>
      <c r="J145" s="955"/>
      <c r="K145" s="958"/>
      <c r="L145" s="594" t="str">
        <f>mergeValue(A145) &amp;"."&amp; mergeValue(B145)&amp;"."&amp; mergeValue(C145)</f>
        <v>1.1.1</v>
      </c>
      <c r="M145" s="548" t="s">
        <v>7</v>
      </c>
      <c r="N145" s="581"/>
      <c r="O145" s="1249"/>
      <c r="P145" s="1249"/>
      <c r="Q145" s="1249"/>
      <c r="R145" s="1249"/>
      <c r="S145" s="1249"/>
      <c r="T145" s="1249"/>
      <c r="U145" s="1249"/>
      <c r="V145" s="1249"/>
      <c r="W145" s="631" t="s">
        <v>634</v>
      </c>
      <c r="X145" s="586"/>
      <c r="Y145" s="586"/>
      <c r="Z145" s="586"/>
      <c r="AA145" s="586"/>
      <c r="AB145" s="586"/>
      <c r="AC145" s="586"/>
      <c r="AD145" s="586"/>
      <c r="AE145" s="586"/>
      <c r="AF145" s="586"/>
      <c r="AG145" s="586"/>
      <c r="AH145" s="586"/>
    </row>
    <row r="146" spans="1:35" s="524" customFormat="1" ht="22.5">
      <c r="A146" s="1207"/>
      <c r="B146" s="1207"/>
      <c r="C146" s="1207"/>
      <c r="D146" s="1207">
        <v>1</v>
      </c>
      <c r="E146" s="961"/>
      <c r="F146" s="961"/>
      <c r="G146" s="961"/>
      <c r="H146" s="961"/>
      <c r="I146" s="963"/>
      <c r="J146" s="955"/>
      <c r="K146" s="958"/>
      <c r="L146" s="594" t="str">
        <f>mergeValue(A146) &amp;"."&amp; mergeValue(B146)&amp;"."&amp; mergeValue(C146)&amp;"."&amp; mergeValue(D146)</f>
        <v>1.1.1.1</v>
      </c>
      <c r="M146" s="549" t="s">
        <v>22</v>
      </c>
      <c r="N146" s="581"/>
      <c r="O146" s="1249"/>
      <c r="P146" s="1249"/>
      <c r="Q146" s="1249"/>
      <c r="R146" s="1249"/>
      <c r="S146" s="1249"/>
      <c r="T146" s="1249"/>
      <c r="U146" s="1249"/>
      <c r="V146" s="1249"/>
      <c r="W146" s="631" t="s">
        <v>635</v>
      </c>
      <c r="X146" s="586"/>
      <c r="Y146" s="586"/>
      <c r="Z146" s="586"/>
      <c r="AA146" s="586"/>
      <c r="AB146" s="586"/>
      <c r="AC146" s="586"/>
      <c r="AD146" s="586"/>
      <c r="AE146" s="586"/>
      <c r="AF146" s="586"/>
      <c r="AG146" s="586"/>
      <c r="AH146" s="586"/>
    </row>
    <row r="147" spans="1:35" s="524" customFormat="1" ht="11.25" hidden="1" customHeight="1">
      <c r="A147" s="1207"/>
      <c r="B147" s="1207"/>
      <c r="C147" s="1207"/>
      <c r="D147" s="1207"/>
      <c r="E147" s="1207">
        <v>1</v>
      </c>
      <c r="F147" s="961"/>
      <c r="G147" s="961"/>
      <c r="H147" s="959">
        <v>1</v>
      </c>
      <c r="I147" s="1207">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7"/>
      <c r="B148" s="1207"/>
      <c r="C148" s="1207"/>
      <c r="D148" s="1207"/>
      <c r="E148" s="1207"/>
      <c r="F148" s="1207">
        <v>1</v>
      </c>
      <c r="G148" s="959"/>
      <c r="H148" s="959"/>
      <c r="I148" s="1207"/>
      <c r="J148" s="1207">
        <v>1</v>
      </c>
      <c r="K148" s="967"/>
      <c r="L148" s="594" t="str">
        <f>mergeValue(A148) &amp;"."&amp; mergeValue(B148)&amp;"."&amp; mergeValue(C148)&amp;"."&amp; mergeValue(D148)&amp;"."&amp;  mergeValue(F148)</f>
        <v>1.1.1.1.1</v>
      </c>
      <c r="M148" s="556" t="s">
        <v>10</v>
      </c>
      <c r="N148" s="582"/>
      <c r="O148" s="1209"/>
      <c r="P148" s="1209"/>
      <c r="Q148" s="1209"/>
      <c r="R148" s="1209"/>
      <c r="S148" s="1209"/>
      <c r="T148" s="1209"/>
      <c r="U148" s="1209"/>
      <c r="V148" s="1209"/>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07"/>
      <c r="B149" s="1207"/>
      <c r="C149" s="1207"/>
      <c r="D149" s="1207"/>
      <c r="E149" s="1207"/>
      <c r="F149" s="1207"/>
      <c r="G149" s="959">
        <v>1</v>
      </c>
      <c r="H149" s="959"/>
      <c r="I149" s="1207"/>
      <c r="J149" s="1207"/>
      <c r="K149" s="967">
        <v>1</v>
      </c>
      <c r="L149" s="594" t="str">
        <f>mergeValue(A149) &amp;"."&amp; mergeValue(B149)&amp;"."&amp; mergeValue(C149)&amp;"."&amp; mergeValue(D149)&amp;"."&amp; mergeValue(F149)&amp;"."&amp; mergeValue(G149)</f>
        <v>1.1.1.1.1.1</v>
      </c>
      <c r="M149" s="1070"/>
      <c r="N149" s="587"/>
      <c r="O149" s="563"/>
      <c r="P149" s="563"/>
      <c r="Q149" s="1095"/>
      <c r="R149" s="1242"/>
      <c r="S149" s="1214" t="s">
        <v>84</v>
      </c>
      <c r="T149" s="1242"/>
      <c r="U149" s="1214" t="s">
        <v>85</v>
      </c>
      <c r="V149" s="579"/>
      <c r="W149" s="1206"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7"/>
      <c r="B150" s="1207"/>
      <c r="C150" s="1207"/>
      <c r="D150" s="1207"/>
      <c r="E150" s="1207"/>
      <c r="F150" s="1207"/>
      <c r="G150" s="959"/>
      <c r="H150" s="959"/>
      <c r="I150" s="1207"/>
      <c r="J150" s="1207"/>
      <c r="K150" s="967"/>
      <c r="L150" s="601"/>
      <c r="M150" s="647"/>
      <c r="N150" s="587"/>
      <c r="O150" s="563"/>
      <c r="P150" s="563"/>
      <c r="Q150" s="585" t="str">
        <f>R149 &amp; "-" &amp; T149</f>
        <v>-</v>
      </c>
      <c r="R150" s="1213"/>
      <c r="S150" s="1214"/>
      <c r="T150" s="1213"/>
      <c r="U150" s="1214"/>
      <c r="V150" s="579"/>
      <c r="W150" s="1206"/>
      <c r="X150" s="586"/>
      <c r="Y150" s="586"/>
      <c r="Z150" s="586"/>
      <c r="AA150" s="586"/>
      <c r="AB150" s="586"/>
      <c r="AC150" s="586"/>
      <c r="AD150" s="586"/>
      <c r="AE150" s="586"/>
      <c r="AF150" s="586"/>
      <c r="AG150" s="586"/>
      <c r="AH150" s="586"/>
    </row>
    <row r="151" spans="1:35" s="523" customFormat="1" ht="15" customHeight="1">
      <c r="A151" s="1207"/>
      <c r="B151" s="1207"/>
      <c r="C151" s="1207"/>
      <c r="D151" s="1207"/>
      <c r="E151" s="1207"/>
      <c r="F151" s="1207"/>
      <c r="G151" s="961"/>
      <c r="H151" s="959"/>
      <c r="I151" s="1207"/>
      <c r="J151" s="1207"/>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07"/>
      <c r="B152" s="1207"/>
      <c r="C152" s="1207"/>
      <c r="D152" s="1207"/>
      <c r="E152" s="1207"/>
      <c r="F152" s="961"/>
      <c r="G152" s="961"/>
      <c r="H152" s="959"/>
      <c r="I152" s="1207"/>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7"/>
      <c r="B153" s="1207"/>
      <c r="C153" s="1207"/>
      <c r="D153" s="1207"/>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7"/>
      <c r="B154" s="1207"/>
      <c r="C154" s="1207"/>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7"/>
      <c r="B155" s="1207"/>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7"/>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7">
        <v>1</v>
      </c>
      <c r="B161" s="902"/>
      <c r="C161" s="902"/>
      <c r="D161" s="902"/>
      <c r="E161" s="903"/>
      <c r="F161" s="904"/>
      <c r="G161" s="904"/>
      <c r="H161" s="904"/>
      <c r="I161" s="905"/>
      <c r="J161" s="900"/>
      <c r="K161" s="907"/>
      <c r="L161" s="594">
        <f>mergeValue(A161)</f>
        <v>1</v>
      </c>
      <c r="M161" s="642" t="s">
        <v>20</v>
      </c>
      <c r="N161" s="581"/>
      <c r="O161" s="1301"/>
      <c r="P161" s="1302"/>
      <c r="Q161" s="1302"/>
      <c r="R161" s="1302"/>
      <c r="S161" s="1302"/>
      <c r="T161" s="1302"/>
      <c r="U161" s="1302"/>
      <c r="V161" s="1303"/>
      <c r="W161" s="631" t="s">
        <v>477</v>
      </c>
      <c r="X161" s="586"/>
      <c r="Y161" s="586"/>
      <c r="Z161" s="586"/>
      <c r="AA161" s="586"/>
      <c r="AB161" s="586"/>
      <c r="AC161" s="586"/>
      <c r="AD161" s="586"/>
      <c r="AE161" s="586"/>
      <c r="AF161" s="586"/>
      <c r="AG161" s="586"/>
    </row>
    <row r="162" spans="1:33" s="524" customFormat="1" ht="22.5">
      <c r="A162" s="1207"/>
      <c r="B162" s="1207">
        <v>1</v>
      </c>
      <c r="C162" s="902"/>
      <c r="D162" s="902"/>
      <c r="E162" s="904"/>
      <c r="F162" s="904"/>
      <c r="G162" s="904"/>
      <c r="H162" s="904"/>
      <c r="I162" s="899"/>
      <c r="J162" s="898"/>
      <c r="K162" s="901"/>
      <c r="L162" s="594" t="str">
        <f>mergeValue(A162) &amp;"."&amp; mergeValue(B162)</f>
        <v>1.1</v>
      </c>
      <c r="M162" s="547" t="s">
        <v>16</v>
      </c>
      <c r="N162" s="581"/>
      <c r="O162" s="1301"/>
      <c r="P162" s="1302"/>
      <c r="Q162" s="1302"/>
      <c r="R162" s="1302"/>
      <c r="S162" s="1302"/>
      <c r="T162" s="1302"/>
      <c r="U162" s="1302"/>
      <c r="V162" s="1303"/>
      <c r="W162" s="631" t="s">
        <v>478</v>
      </c>
      <c r="X162" s="586"/>
      <c r="Y162" s="586"/>
      <c r="Z162" s="586"/>
      <c r="AA162" s="586"/>
      <c r="AB162" s="586"/>
      <c r="AC162" s="586"/>
      <c r="AD162" s="586"/>
      <c r="AE162" s="586"/>
      <c r="AF162" s="586"/>
      <c r="AG162" s="586"/>
    </row>
    <row r="163" spans="1:33" s="524" customFormat="1" ht="22.5">
      <c r="A163" s="1207"/>
      <c r="B163" s="1207"/>
      <c r="C163" s="1207">
        <v>1</v>
      </c>
      <c r="D163" s="902"/>
      <c r="E163" s="904"/>
      <c r="F163" s="904"/>
      <c r="G163" s="904"/>
      <c r="H163" s="904"/>
      <c r="I163" s="906"/>
      <c r="J163" s="898"/>
      <c r="K163" s="901"/>
      <c r="L163" s="594" t="str">
        <f>mergeValue(A163) &amp;"."&amp; mergeValue(B163)&amp;"."&amp; mergeValue(C163)</f>
        <v>1.1.1</v>
      </c>
      <c r="M163" s="548" t="s">
        <v>7</v>
      </c>
      <c r="N163" s="581"/>
      <c r="O163" s="1301"/>
      <c r="P163" s="1302"/>
      <c r="Q163" s="1302"/>
      <c r="R163" s="1302"/>
      <c r="S163" s="1302"/>
      <c r="T163" s="1302"/>
      <c r="U163" s="1302"/>
      <c r="V163" s="1303"/>
      <c r="W163" s="631" t="s">
        <v>634</v>
      </c>
      <c r="X163" s="586"/>
      <c r="Y163" s="586"/>
      <c r="Z163" s="586"/>
      <c r="AA163" s="586"/>
      <c r="AB163" s="586"/>
      <c r="AC163" s="586"/>
      <c r="AD163" s="586"/>
      <c r="AE163" s="586"/>
      <c r="AF163" s="586"/>
      <c r="AG163" s="586"/>
    </row>
    <row r="164" spans="1:33" s="524" customFormat="1" ht="22.5">
      <c r="A164" s="1207"/>
      <c r="B164" s="1207"/>
      <c r="C164" s="1207"/>
      <c r="D164" s="1207">
        <v>1</v>
      </c>
      <c r="E164" s="904"/>
      <c r="F164" s="904"/>
      <c r="G164" s="904"/>
      <c r="H164" s="904"/>
      <c r="I164" s="906"/>
      <c r="J164" s="898"/>
      <c r="K164" s="901"/>
      <c r="L164" s="594" t="str">
        <f>mergeValue(A164) &amp;"."&amp; mergeValue(B164)&amp;"."&amp; mergeValue(C164)&amp;"."&amp; mergeValue(D164)</f>
        <v>1.1.1.1</v>
      </c>
      <c r="M164" s="549" t="s">
        <v>22</v>
      </c>
      <c r="N164" s="581"/>
      <c r="O164" s="1301"/>
      <c r="P164" s="1302"/>
      <c r="Q164" s="1302"/>
      <c r="R164" s="1302"/>
      <c r="S164" s="1302"/>
      <c r="T164" s="1302"/>
      <c r="U164" s="1302"/>
      <c r="V164" s="1303"/>
      <c r="W164" s="631" t="s">
        <v>635</v>
      </c>
      <c r="X164" s="586"/>
      <c r="Y164" s="586"/>
      <c r="Z164" s="586"/>
      <c r="AA164" s="586"/>
      <c r="AB164" s="586"/>
      <c r="AC164" s="586"/>
      <c r="AD164" s="586"/>
      <c r="AE164" s="586"/>
      <c r="AF164" s="586"/>
      <c r="AG164" s="586"/>
    </row>
    <row r="165" spans="1:33" s="524" customFormat="1" ht="101.25">
      <c r="A165" s="1207"/>
      <c r="B165" s="1207"/>
      <c r="C165" s="1207"/>
      <c r="D165" s="1207"/>
      <c r="E165" s="1207">
        <v>1</v>
      </c>
      <c r="F165" s="904"/>
      <c r="G165" s="904"/>
      <c r="H165" s="902">
        <v>1</v>
      </c>
      <c r="I165" s="1207">
        <v>1</v>
      </c>
      <c r="J165" s="904"/>
      <c r="K165" s="909"/>
      <c r="L165" s="594" t="str">
        <f>mergeValue(A165) &amp;"."&amp; mergeValue(B165)&amp;"."&amp; mergeValue(C165)&amp;"."&amp; mergeValue(D165)&amp;"."&amp; mergeValue(E165)</f>
        <v>1.1.1.1.1</v>
      </c>
      <c r="M165" s="555" t="s">
        <v>9</v>
      </c>
      <c r="N165" s="582"/>
      <c r="O165" s="1210"/>
      <c r="P165" s="1211"/>
      <c r="Q165" s="1211"/>
      <c r="R165" s="1211"/>
      <c r="S165" s="1211"/>
      <c r="T165" s="1211"/>
      <c r="U165" s="1211"/>
      <c r="V165" s="1212"/>
      <c r="W165" s="631" t="s">
        <v>639</v>
      </c>
      <c r="X165" s="586"/>
      <c r="Y165" s="586"/>
      <c r="Z165" s="586"/>
      <c r="AA165" s="586"/>
      <c r="AB165" s="586"/>
      <c r="AC165" s="586"/>
      <c r="AD165" s="586"/>
      <c r="AE165" s="586"/>
      <c r="AF165" s="586"/>
      <c r="AG165" s="586"/>
    </row>
    <row r="166" spans="1:33" s="524" customFormat="1" ht="90">
      <c r="A166" s="1207"/>
      <c r="B166" s="1207"/>
      <c r="C166" s="1207"/>
      <c r="D166" s="1207"/>
      <c r="E166" s="1207"/>
      <c r="F166" s="1207">
        <v>1</v>
      </c>
      <c r="G166" s="902"/>
      <c r="H166" s="902"/>
      <c r="I166" s="1207"/>
      <c r="J166" s="1207">
        <v>1</v>
      </c>
      <c r="K166" s="910"/>
      <c r="L166" s="594" t="str">
        <f>mergeValue(A166) &amp;"."&amp; mergeValue(B166)&amp;"."&amp; mergeValue(C166)&amp;"."&amp; mergeValue(D166)&amp;"."&amp; mergeValue(E166)&amp;"."&amp; mergeValue(F166)</f>
        <v>1.1.1.1.1.1</v>
      </c>
      <c r="M166" s="556" t="s">
        <v>10</v>
      </c>
      <c r="N166" s="582"/>
      <c r="O166" s="1210"/>
      <c r="P166" s="1211"/>
      <c r="Q166" s="1211"/>
      <c r="R166" s="1211"/>
      <c r="S166" s="1211"/>
      <c r="T166" s="1211"/>
      <c r="U166" s="1211"/>
      <c r="V166" s="1212"/>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07"/>
      <c r="B167" s="1207"/>
      <c r="C167" s="1207"/>
      <c r="D167" s="1207"/>
      <c r="E167" s="1207"/>
      <c r="F167" s="1207"/>
      <c r="G167" s="902">
        <v>1</v>
      </c>
      <c r="H167" s="902"/>
      <c r="I167" s="1207"/>
      <c r="J167" s="1207"/>
      <c r="K167" s="910">
        <v>1</v>
      </c>
      <c r="L167" s="594" t="str">
        <f>mergeValue(A167) &amp;"."&amp; mergeValue(B167)&amp;"."&amp; mergeValue(C167)&amp;"."&amp; mergeValue(D167)&amp;"."&amp; mergeValue(E167)&amp;"."&amp; mergeValue(F167)&amp;"."&amp; mergeValue(G167)</f>
        <v>1.1.1.1.1.1.1</v>
      </c>
      <c r="M167" s="1070"/>
      <c r="N167" s="587"/>
      <c r="O167" s="1079"/>
      <c r="P167" s="563"/>
      <c r="Q167" s="563"/>
      <c r="R167" s="1242"/>
      <c r="S167" s="1214" t="s">
        <v>84</v>
      </c>
      <c r="T167" s="1242"/>
      <c r="U167" s="1214" t="s">
        <v>84</v>
      </c>
      <c r="V167" s="579"/>
      <c r="W167" s="1206"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07"/>
      <c r="B168" s="1207"/>
      <c r="C168" s="1207"/>
      <c r="D168" s="1207"/>
      <c r="E168" s="1207"/>
      <c r="F168" s="1207"/>
      <c r="G168" s="902"/>
      <c r="H168" s="902"/>
      <c r="I168" s="1207"/>
      <c r="J168" s="1207"/>
      <c r="K168" s="910"/>
      <c r="L168" s="601"/>
      <c r="M168" s="647"/>
      <c r="N168" s="587"/>
      <c r="O168" s="585"/>
      <c r="P168" s="563"/>
      <c r="Q168" s="585" t="str">
        <f>R167 &amp; "-" &amp; T167</f>
        <v>-</v>
      </c>
      <c r="R168" s="1213"/>
      <c r="S168" s="1214"/>
      <c r="T168" s="1213"/>
      <c r="U168" s="1214"/>
      <c r="V168" s="579"/>
      <c r="W168" s="1206"/>
      <c r="X168" s="586"/>
      <c r="Y168" s="586"/>
      <c r="Z168" s="586"/>
      <c r="AA168" s="586"/>
      <c r="AB168" s="586"/>
      <c r="AC168" s="586"/>
      <c r="AD168" s="586"/>
      <c r="AE168" s="586"/>
      <c r="AF168" s="586"/>
      <c r="AG168" s="586"/>
    </row>
    <row r="169" spans="1:33" s="523" customFormat="1" ht="15" customHeight="1">
      <c r="A169" s="1207"/>
      <c r="B169" s="1207"/>
      <c r="C169" s="1207"/>
      <c r="D169" s="1207"/>
      <c r="E169" s="1207"/>
      <c r="F169" s="1207"/>
      <c r="G169" s="904"/>
      <c r="H169" s="902"/>
      <c r="I169" s="1207"/>
      <c r="J169" s="1207"/>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07"/>
      <c r="B170" s="1207"/>
      <c r="C170" s="1207"/>
      <c r="D170" s="1207"/>
      <c r="E170" s="1207"/>
      <c r="F170" s="904"/>
      <c r="G170" s="904"/>
      <c r="H170" s="902"/>
      <c r="I170" s="1207"/>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7"/>
      <c r="B171" s="1207"/>
      <c r="C171" s="1207"/>
      <c r="D171" s="1207"/>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7"/>
      <c r="B172" s="1207"/>
      <c r="C172" s="1207"/>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7"/>
      <c r="B173" s="1207"/>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7"/>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7">
        <v>1</v>
      </c>
      <c r="B179" s="981"/>
      <c r="C179" s="981"/>
      <c r="D179" s="981"/>
      <c r="E179" s="981"/>
      <c r="F179" s="981"/>
      <c r="G179" s="982"/>
      <c r="H179" s="982"/>
      <c r="I179" s="984"/>
      <c r="J179" s="976"/>
      <c r="K179" s="976"/>
      <c r="L179" s="725">
        <f>mergeValue(A179)</f>
        <v>1</v>
      </c>
      <c r="M179" s="642" t="s">
        <v>20</v>
      </c>
      <c r="N179" s="717"/>
      <c r="O179" s="1301"/>
      <c r="P179" s="1302"/>
      <c r="Q179" s="1302"/>
      <c r="R179" s="1302"/>
      <c r="S179" s="1302"/>
      <c r="T179" s="1302"/>
      <c r="U179" s="1302"/>
      <c r="V179" s="1302"/>
      <c r="W179" s="1303"/>
      <c r="X179" s="718" t="s">
        <v>477</v>
      </c>
      <c r="Y179" s="720"/>
      <c r="Z179" s="720"/>
      <c r="AA179" s="720"/>
      <c r="AB179" s="720"/>
      <c r="AC179" s="720"/>
      <c r="AD179" s="720"/>
      <c r="AE179" s="720"/>
      <c r="AF179" s="720"/>
      <c r="AG179" s="720"/>
    </row>
    <row r="180" spans="1:47" s="686" customFormat="1" ht="22.5">
      <c r="A180" s="1207"/>
      <c r="B180" s="1207">
        <v>1</v>
      </c>
      <c r="C180" s="981"/>
      <c r="D180" s="981"/>
      <c r="E180" s="981"/>
      <c r="F180" s="981"/>
      <c r="G180" s="986"/>
      <c r="H180" s="983"/>
      <c r="I180" s="988"/>
      <c r="J180" s="973"/>
      <c r="K180" s="972"/>
      <c r="L180" s="725" t="str">
        <f>mergeValue(A180) &amp;"."&amp; mergeValue(B180)</f>
        <v>1.1</v>
      </c>
      <c r="M180" s="693" t="s">
        <v>16</v>
      </c>
      <c r="N180" s="717"/>
      <c r="O180" s="1301"/>
      <c r="P180" s="1302"/>
      <c r="Q180" s="1302"/>
      <c r="R180" s="1302"/>
      <c r="S180" s="1302"/>
      <c r="T180" s="1302"/>
      <c r="U180" s="1302"/>
      <c r="V180" s="1302"/>
      <c r="W180" s="1303"/>
      <c r="X180" s="718" t="s">
        <v>478</v>
      </c>
      <c r="Y180" s="720"/>
      <c r="Z180" s="720"/>
      <c r="AA180" s="720"/>
      <c r="AB180" s="720"/>
      <c r="AC180" s="720"/>
      <c r="AD180" s="720"/>
      <c r="AE180" s="720"/>
      <c r="AF180" s="720"/>
      <c r="AG180" s="720"/>
    </row>
    <row r="181" spans="1:47" s="686" customFormat="1" ht="22.5">
      <c r="A181" s="1207"/>
      <c r="B181" s="1207"/>
      <c r="C181" s="1207">
        <v>1</v>
      </c>
      <c r="D181" s="981"/>
      <c r="E181" s="981"/>
      <c r="F181" s="981"/>
      <c r="G181" s="986"/>
      <c r="H181" s="983"/>
      <c r="I181" s="989"/>
      <c r="J181" s="973"/>
      <c r="K181" s="972"/>
      <c r="L181" s="725" t="str">
        <f>mergeValue(A181) &amp;"."&amp; mergeValue(B181)&amp;"."&amp; mergeValue(C181)</f>
        <v>1.1.1</v>
      </c>
      <c r="M181" s="694" t="s">
        <v>7</v>
      </c>
      <c r="N181" s="717"/>
      <c r="O181" s="1301"/>
      <c r="P181" s="1302"/>
      <c r="Q181" s="1302"/>
      <c r="R181" s="1302"/>
      <c r="S181" s="1302"/>
      <c r="T181" s="1302"/>
      <c r="U181" s="1302"/>
      <c r="V181" s="1302"/>
      <c r="W181" s="1303"/>
      <c r="X181" s="718" t="s">
        <v>634</v>
      </c>
      <c r="Y181" s="720"/>
      <c r="Z181" s="720"/>
      <c r="AA181" s="720"/>
      <c r="AB181" s="720"/>
      <c r="AC181" s="720"/>
      <c r="AD181" s="720"/>
      <c r="AE181" s="720"/>
      <c r="AF181" s="720"/>
      <c r="AG181" s="720"/>
    </row>
    <row r="182" spans="1:47" s="686" customFormat="1" ht="22.5">
      <c r="A182" s="1207"/>
      <c r="B182" s="1207"/>
      <c r="C182" s="1207"/>
      <c r="D182" s="1207">
        <v>1</v>
      </c>
      <c r="E182" s="981"/>
      <c r="F182" s="981"/>
      <c r="G182" s="986"/>
      <c r="H182" s="983"/>
      <c r="I182" s="989"/>
      <c r="J182" s="987"/>
      <c r="K182" s="972"/>
      <c r="L182" s="725" t="str">
        <f>mergeValue(A182) &amp;"."&amp; mergeValue(B182)&amp;"."&amp; mergeValue(C182)&amp;"."&amp; mergeValue(D182)</f>
        <v>1.1.1.1</v>
      </c>
      <c r="M182" s="695" t="s">
        <v>22</v>
      </c>
      <c r="N182" s="717"/>
      <c r="O182" s="1301"/>
      <c r="P182" s="1302"/>
      <c r="Q182" s="1302"/>
      <c r="R182" s="1302"/>
      <c r="S182" s="1302"/>
      <c r="T182" s="1302"/>
      <c r="U182" s="1302"/>
      <c r="V182" s="1302"/>
      <c r="W182" s="1303"/>
      <c r="X182" s="718" t="s">
        <v>688</v>
      </c>
      <c r="Y182" s="720"/>
      <c r="Z182" s="720"/>
      <c r="AA182" s="720"/>
      <c r="AB182" s="720"/>
      <c r="AC182" s="720"/>
      <c r="AD182" s="720"/>
      <c r="AE182" s="720"/>
      <c r="AF182" s="720"/>
      <c r="AG182" s="720"/>
    </row>
    <row r="183" spans="1:47" s="686" customFormat="1" ht="56.25" customHeight="1">
      <c r="A183" s="1207"/>
      <c r="B183" s="1207"/>
      <c r="C183" s="1207"/>
      <c r="D183" s="1207"/>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07"/>
      <c r="B184" s="1207"/>
      <c r="C184" s="1207"/>
      <c r="D184" s="1207"/>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7"/>
      <c r="B185" s="1207"/>
      <c r="C185" s="1207"/>
      <c r="D185" s="1207"/>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7"/>
      <c r="B186" s="1207"/>
      <c r="C186" s="1207"/>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7"/>
      <c r="B187" s="1207"/>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7"/>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7">
        <v>1</v>
      </c>
      <c r="B193" s="1016"/>
      <c r="C193" s="1016"/>
      <c r="D193" s="1016"/>
      <c r="E193" s="1016"/>
      <c r="F193" s="1009"/>
      <c r="G193" s="1015"/>
      <c r="H193" s="1015"/>
      <c r="I193" s="997"/>
      <c r="J193" s="996"/>
      <c r="K193" s="996"/>
      <c r="L193" s="725">
        <f>mergeValue(A193)</f>
        <v>1</v>
      </c>
      <c r="M193" s="642" t="s">
        <v>20</v>
      </c>
      <c r="N193" s="1298"/>
      <c r="O193" s="1299"/>
      <c r="P193" s="1299"/>
      <c r="Q193" s="1299"/>
      <c r="R193" s="1299"/>
      <c r="S193" s="1299"/>
      <c r="T193" s="1299"/>
      <c r="U193" s="1299"/>
      <c r="V193" s="1299"/>
      <c r="W193" s="1299"/>
      <c r="X193" s="1299"/>
      <c r="Y193" s="1299"/>
      <c r="Z193" s="1299"/>
      <c r="AA193" s="1299"/>
      <c r="AB193" s="1299"/>
      <c r="AC193" s="1299"/>
      <c r="AD193" s="1299"/>
      <c r="AE193" s="1299"/>
      <c r="AF193" s="1300"/>
      <c r="AG193" s="718" t="s">
        <v>477</v>
      </c>
      <c r="AH193" s="720"/>
      <c r="AI193" s="720"/>
      <c r="AJ193" s="720"/>
      <c r="AK193" s="720"/>
      <c r="AL193" s="720"/>
      <c r="AM193" s="720"/>
      <c r="AN193" s="720"/>
      <c r="AO193" s="720"/>
      <c r="AP193" s="720"/>
      <c r="AQ193" s="720"/>
      <c r="AR193" s="720"/>
    </row>
    <row r="194" spans="1:46" s="686" customFormat="1" ht="22.5">
      <c r="A194" s="1207"/>
      <c r="B194" s="1207">
        <v>1</v>
      </c>
      <c r="C194" s="1016"/>
      <c r="D194" s="1016"/>
      <c r="E194" s="1016"/>
      <c r="F194" s="1009"/>
      <c r="G194" s="1018"/>
      <c r="H194" s="1019"/>
      <c r="I194" s="998"/>
      <c r="J194" s="993"/>
      <c r="K194" s="991"/>
      <c r="L194" s="725" t="str">
        <f>mergeValue(A194) &amp;"."&amp; mergeValue(B194)</f>
        <v>1.1</v>
      </c>
      <c r="M194" s="693" t="s">
        <v>16</v>
      </c>
      <c r="N194" s="1295"/>
      <c r="O194" s="1296"/>
      <c r="P194" s="1296"/>
      <c r="Q194" s="1296"/>
      <c r="R194" s="1296"/>
      <c r="S194" s="1296"/>
      <c r="T194" s="1296"/>
      <c r="U194" s="1296"/>
      <c r="V194" s="1296"/>
      <c r="W194" s="1296"/>
      <c r="X194" s="1296"/>
      <c r="Y194" s="1296"/>
      <c r="Z194" s="1296"/>
      <c r="AA194" s="1296"/>
      <c r="AB194" s="1296"/>
      <c r="AC194" s="1296"/>
      <c r="AD194" s="1296"/>
      <c r="AE194" s="1296"/>
      <c r="AF194" s="1297"/>
      <c r="AG194" s="718" t="s">
        <v>478</v>
      </c>
      <c r="AH194" s="720"/>
      <c r="AI194" s="720"/>
      <c r="AJ194" s="720"/>
      <c r="AK194" s="720"/>
      <c r="AL194" s="720"/>
      <c r="AM194" s="720"/>
      <c r="AN194" s="720"/>
      <c r="AO194" s="720"/>
      <c r="AP194" s="720"/>
      <c r="AQ194" s="720"/>
      <c r="AR194" s="720"/>
    </row>
    <row r="195" spans="1:46" s="686" customFormat="1" ht="22.5">
      <c r="A195" s="1207"/>
      <c r="B195" s="1207"/>
      <c r="C195" s="1207">
        <v>1</v>
      </c>
      <c r="D195" s="1016"/>
      <c r="E195" s="1016"/>
      <c r="F195" s="1009"/>
      <c r="G195" s="1018"/>
      <c r="H195" s="1019"/>
      <c r="I195" s="998"/>
      <c r="J195" s="993"/>
      <c r="K195" s="991"/>
      <c r="L195" s="725" t="str">
        <f>mergeValue(A195) &amp;"."&amp; mergeValue(B195)&amp;"."&amp; mergeValue(C195)</f>
        <v>1.1.1</v>
      </c>
      <c r="M195" s="694" t="s">
        <v>7</v>
      </c>
      <c r="N195" s="1295"/>
      <c r="O195" s="1296"/>
      <c r="P195" s="1296"/>
      <c r="Q195" s="1296"/>
      <c r="R195" s="1296"/>
      <c r="S195" s="1296"/>
      <c r="T195" s="1296"/>
      <c r="U195" s="1296"/>
      <c r="V195" s="1296"/>
      <c r="W195" s="1296"/>
      <c r="X195" s="1296"/>
      <c r="Y195" s="1296"/>
      <c r="Z195" s="1296"/>
      <c r="AA195" s="1296"/>
      <c r="AB195" s="1296"/>
      <c r="AC195" s="1296"/>
      <c r="AD195" s="1296"/>
      <c r="AE195" s="1296"/>
      <c r="AF195" s="1297"/>
      <c r="AG195" s="718" t="s">
        <v>634</v>
      </c>
      <c r="AH195" s="720"/>
      <c r="AI195" s="720"/>
      <c r="AJ195" s="720"/>
      <c r="AK195" s="720"/>
      <c r="AL195" s="720"/>
      <c r="AM195" s="720"/>
      <c r="AN195" s="720"/>
      <c r="AO195" s="720"/>
      <c r="AP195" s="720"/>
      <c r="AQ195" s="720"/>
      <c r="AR195" s="720"/>
    </row>
    <row r="196" spans="1:46" s="686" customFormat="1" ht="15" customHeight="1">
      <c r="A196" s="1207"/>
      <c r="B196" s="1207"/>
      <c r="C196" s="1207"/>
      <c r="D196" s="1207">
        <v>1</v>
      </c>
      <c r="E196" s="1016"/>
      <c r="F196" s="1009"/>
      <c r="G196" s="1018"/>
      <c r="H196" s="1019"/>
      <c r="I196" s="998"/>
      <c r="J196" s="993"/>
      <c r="K196" s="991"/>
      <c r="L196" s="725" t="str">
        <f>mergeValue(A196) &amp;"."&amp; mergeValue(B196)&amp;"."&amp; mergeValue(C196)&amp;"."&amp; mergeValue(D196)</f>
        <v>1.1.1.1</v>
      </c>
      <c r="M196" s="695" t="s">
        <v>22</v>
      </c>
      <c r="N196" s="1295"/>
      <c r="O196" s="1296"/>
      <c r="P196" s="1296"/>
      <c r="Q196" s="1296"/>
      <c r="R196" s="1296"/>
      <c r="S196" s="1296"/>
      <c r="T196" s="1296"/>
      <c r="U196" s="1296"/>
      <c r="V196" s="1296"/>
      <c r="W196" s="1296"/>
      <c r="X196" s="1296"/>
      <c r="Y196" s="1296"/>
      <c r="Z196" s="1296"/>
      <c r="AA196" s="1296"/>
      <c r="AB196" s="1296"/>
      <c r="AC196" s="1296"/>
      <c r="AD196" s="1296"/>
      <c r="AE196" s="1296"/>
      <c r="AF196" s="1297"/>
      <c r="AG196" s="718" t="s">
        <v>681</v>
      </c>
      <c r="AH196" s="720"/>
      <c r="AI196" s="720"/>
      <c r="AJ196" s="720"/>
      <c r="AK196" s="720"/>
      <c r="AL196" s="720"/>
      <c r="AM196" s="720"/>
      <c r="AN196" s="720"/>
      <c r="AO196" s="720"/>
      <c r="AP196" s="720"/>
      <c r="AQ196" s="720"/>
      <c r="AR196" s="720"/>
    </row>
    <row r="197" spans="1:46" s="686" customFormat="1" ht="17.100000000000001" customHeight="1">
      <c r="A197" s="1207"/>
      <c r="B197" s="1207"/>
      <c r="C197" s="1207"/>
      <c r="D197" s="1207"/>
      <c r="E197" s="1207">
        <v>1</v>
      </c>
      <c r="F197" s="1009"/>
      <c r="G197" s="1018"/>
      <c r="H197" s="1019"/>
      <c r="I197" s="1020"/>
      <c r="J197" s="1010"/>
      <c r="K197" s="1163"/>
      <c r="L197" s="1268" t="str">
        <f>mergeValue(A197) &amp;"."&amp; mergeValue(B197)&amp;"."&amp; mergeValue(C197)&amp;"."&amp; mergeValue(D197)&amp;"."&amp; mergeValue(E197)</f>
        <v>1.1.1.1.1</v>
      </c>
      <c r="M197" s="1269"/>
      <c r="N197" s="1214" t="s">
        <v>85</v>
      </c>
      <c r="O197" s="1276"/>
      <c r="P197" s="1274">
        <v>1</v>
      </c>
      <c r="Q197" s="1326"/>
      <c r="R197" s="1214" t="s">
        <v>85</v>
      </c>
      <c r="S197" s="1276"/>
      <c r="T197" s="1274">
        <v>1</v>
      </c>
      <c r="U197" s="1326"/>
      <c r="V197" s="1214" t="s">
        <v>85</v>
      </c>
      <c r="W197" s="702"/>
      <c r="X197" s="690">
        <v>1</v>
      </c>
      <c r="Y197" s="1097"/>
      <c r="Z197" s="672"/>
      <c r="AA197" s="672"/>
      <c r="AB197" s="1242"/>
      <c r="AC197" s="1214" t="s">
        <v>84</v>
      </c>
      <c r="AD197" s="1242"/>
      <c r="AE197" s="1214" t="s">
        <v>84</v>
      </c>
      <c r="AF197" s="716"/>
      <c r="AG197" s="1271"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7"/>
      <c r="B198" s="1207"/>
      <c r="C198" s="1207"/>
      <c r="D198" s="1207"/>
      <c r="E198" s="1207"/>
      <c r="F198" s="1009"/>
      <c r="G198" s="1018"/>
      <c r="H198" s="1019"/>
      <c r="I198" s="1020"/>
      <c r="J198" s="1010"/>
      <c r="K198" s="1163"/>
      <c r="L198" s="1268"/>
      <c r="M198" s="1269"/>
      <c r="N198" s="1214"/>
      <c r="O198" s="1276"/>
      <c r="P198" s="1274"/>
      <c r="Q198" s="1326"/>
      <c r="R198" s="1214"/>
      <c r="S198" s="1276"/>
      <c r="T198" s="1274"/>
      <c r="U198" s="1326"/>
      <c r="V198" s="1214"/>
      <c r="W198" s="727"/>
      <c r="X198" s="706"/>
      <c r="Y198" s="706"/>
      <c r="Z198" s="708"/>
      <c r="AA198" s="604" t="str">
        <f>AB197 &amp; "-" &amp; AD197</f>
        <v>-</v>
      </c>
      <c r="AB198" s="1213"/>
      <c r="AC198" s="1214"/>
      <c r="AD198" s="1213"/>
      <c r="AE198" s="1214"/>
      <c r="AF198" s="674"/>
      <c r="AG198" s="1272"/>
      <c r="AH198" s="720"/>
      <c r="AI198" s="723"/>
      <c r="AJ198" s="723"/>
      <c r="AK198" s="723"/>
      <c r="AL198" s="723"/>
      <c r="AM198" s="723"/>
      <c r="AN198" s="723"/>
      <c r="AO198" s="720"/>
      <c r="AP198" s="720"/>
      <c r="AQ198" s="720"/>
      <c r="AR198" s="720"/>
    </row>
    <row r="199" spans="1:46" s="686" customFormat="1" ht="17.100000000000001" customHeight="1">
      <c r="A199" s="1207"/>
      <c r="B199" s="1207"/>
      <c r="C199" s="1207"/>
      <c r="D199" s="1207"/>
      <c r="E199" s="1207"/>
      <c r="F199" s="1009"/>
      <c r="G199" s="1018"/>
      <c r="H199" s="1019"/>
      <c r="I199" s="1020"/>
      <c r="J199" s="1010"/>
      <c r="K199" s="1163"/>
      <c r="L199" s="1268"/>
      <c r="M199" s="1269"/>
      <c r="N199" s="1214"/>
      <c r="O199" s="1276"/>
      <c r="P199" s="1274"/>
      <c r="Q199" s="1326"/>
      <c r="R199" s="1214"/>
      <c r="S199" s="603"/>
      <c r="T199" s="699"/>
      <c r="U199" s="706"/>
      <c r="V199" s="707"/>
      <c r="W199" s="707"/>
      <c r="X199" s="707"/>
      <c r="Y199" s="707"/>
      <c r="Z199" s="708"/>
      <c r="AA199" s="708"/>
      <c r="AB199" s="709"/>
      <c r="AC199" s="705"/>
      <c r="AD199" s="705"/>
      <c r="AE199" s="709"/>
      <c r="AF199" s="705"/>
      <c r="AG199" s="1272"/>
      <c r="AH199" s="720"/>
      <c r="AI199" s="723"/>
      <c r="AJ199" s="723"/>
      <c r="AK199" s="723"/>
      <c r="AL199" s="723"/>
      <c r="AM199" s="723"/>
      <c r="AN199" s="723"/>
      <c r="AO199" s="720"/>
      <c r="AP199" s="720"/>
      <c r="AQ199" s="720"/>
      <c r="AR199" s="720"/>
    </row>
    <row r="200" spans="1:46" s="686" customFormat="1" ht="17.100000000000001" customHeight="1">
      <c r="A200" s="1207"/>
      <c r="B200" s="1207"/>
      <c r="C200" s="1207"/>
      <c r="D200" s="1207"/>
      <c r="E200" s="1207"/>
      <c r="F200" s="1009"/>
      <c r="G200" s="1018"/>
      <c r="H200" s="1019"/>
      <c r="I200" s="1020"/>
      <c r="J200" s="1010"/>
      <c r="K200" s="1163"/>
      <c r="L200" s="1268"/>
      <c r="M200" s="1269"/>
      <c r="N200" s="1214"/>
      <c r="O200" s="710"/>
      <c r="P200" s="712"/>
      <c r="Q200" s="711"/>
      <c r="R200" s="707"/>
      <c r="S200" s="707"/>
      <c r="T200" s="707"/>
      <c r="U200" s="707"/>
      <c r="V200" s="707"/>
      <c r="W200" s="707"/>
      <c r="X200" s="707"/>
      <c r="Y200" s="707"/>
      <c r="Z200" s="708"/>
      <c r="AA200" s="708"/>
      <c r="AB200" s="709"/>
      <c r="AC200" s="705"/>
      <c r="AD200" s="705"/>
      <c r="AE200" s="709"/>
      <c r="AF200" s="705"/>
      <c r="AG200" s="1272"/>
      <c r="AH200" s="720"/>
      <c r="AI200" s="723"/>
      <c r="AJ200" s="723"/>
      <c r="AK200" s="723"/>
      <c r="AL200" s="723"/>
      <c r="AM200" s="723"/>
      <c r="AN200" s="723"/>
      <c r="AO200" s="720"/>
      <c r="AP200" s="720"/>
      <c r="AQ200" s="720"/>
      <c r="AR200" s="720"/>
    </row>
    <row r="201" spans="1:46" s="685" customFormat="1" ht="15" customHeight="1">
      <c r="A201" s="1207"/>
      <c r="B201" s="1207"/>
      <c r="C201" s="1207"/>
      <c r="D201" s="1207"/>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3"/>
      <c r="AH201" s="722"/>
      <c r="AI201" s="722"/>
      <c r="AJ201" s="724"/>
      <c r="AK201" s="724"/>
      <c r="AL201" s="724"/>
      <c r="AM201" s="724"/>
      <c r="AN201" s="724"/>
      <c r="AO201" s="722"/>
      <c r="AP201" s="722"/>
      <c r="AQ201" s="722"/>
      <c r="AR201" s="722"/>
    </row>
    <row r="202" spans="1:46" s="685" customFormat="1" ht="15" customHeight="1">
      <c r="A202" s="1207"/>
      <c r="B202" s="1207"/>
      <c r="C202" s="1207"/>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7"/>
      <c r="B203" s="1207"/>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7"/>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4" t="s">
        <v>85</v>
      </c>
      <c r="O211" s="1276"/>
      <c r="P211" s="1274">
        <v>1</v>
      </c>
      <c r="Q211" s="1305"/>
      <c r="R211" s="1214" t="s">
        <v>84</v>
      </c>
      <c r="S211" s="1306"/>
      <c r="T211" s="1293">
        <v>1</v>
      </c>
      <c r="U211" s="1210"/>
      <c r="V211" s="1214"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4"/>
      <c r="O212" s="1276"/>
      <c r="P212" s="1274"/>
      <c r="Q212" s="1305"/>
      <c r="R212" s="1214"/>
      <c r="S212" s="1307"/>
      <c r="T212" s="1294"/>
      <c r="U212" s="1210"/>
      <c r="V212" s="1214"/>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4"/>
      <c r="O213" s="1276"/>
      <c r="P213" s="1274"/>
      <c r="Q213" s="1305"/>
      <c r="R213" s="1214"/>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4"/>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7">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477</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7"/>
      <c r="B221" s="1207">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478</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7"/>
      <c r="B222" s="1207"/>
      <c r="C222" s="1207">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7"/>
      <c r="B223" s="1207"/>
      <c r="C223" s="1207"/>
      <c r="D223" s="1207">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7"/>
      <c r="B224" s="1207"/>
      <c r="C224" s="1207"/>
      <c r="D224" s="1207"/>
      <c r="E224" s="1207">
        <v>1</v>
      </c>
      <c r="F224" s="886"/>
      <c r="G224" s="886"/>
      <c r="H224" s="884">
        <v>1</v>
      </c>
      <c r="I224" s="1207">
        <v>1</v>
      </c>
      <c r="J224" s="886"/>
      <c r="K224" s="891"/>
      <c r="L224" s="782" t="str">
        <f>mergeValue(A224) &amp;"."&amp; mergeValue(B224)&amp;"."&amp; mergeValue(C224)&amp;"."&amp; mergeValue(D224)&amp;"."&amp; mergeValue(E224)</f>
        <v>1.1.1.1.1</v>
      </c>
      <c r="M224" s="555" t="s">
        <v>9</v>
      </c>
      <c r="N224" s="647"/>
      <c r="O224" s="1210"/>
      <c r="P224" s="1211"/>
      <c r="Q224" s="1211"/>
      <c r="R224" s="1211"/>
      <c r="S224" s="1211"/>
      <c r="T224" s="1211"/>
      <c r="U224" s="1211"/>
      <c r="V224" s="1212"/>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71" s="800" customFormat="1" ht="90">
      <c r="A225" s="1207"/>
      <c r="B225" s="1207"/>
      <c r="C225" s="1207"/>
      <c r="D225" s="1207"/>
      <c r="E225" s="1207"/>
      <c r="F225" s="1207">
        <v>1</v>
      </c>
      <c r="G225" s="884"/>
      <c r="H225" s="884"/>
      <c r="I225" s="1207"/>
      <c r="J225" s="1207">
        <v>1</v>
      </c>
      <c r="K225" s="892"/>
      <c r="L225" s="782" t="str">
        <f>mergeValue(A225) &amp;"."&amp; mergeValue(B225)&amp;"."&amp; mergeValue(C225)&amp;"."&amp; mergeValue(D225)&amp;"."&amp; mergeValue(E225)&amp;"."&amp; mergeValue(F225)</f>
        <v>1.1.1.1.1.1</v>
      </c>
      <c r="M225" s="556" t="s">
        <v>10</v>
      </c>
      <c r="N225" s="647"/>
      <c r="O225" s="1210"/>
      <c r="P225" s="1211"/>
      <c r="Q225" s="1211"/>
      <c r="R225" s="1211"/>
      <c r="S225" s="1211"/>
      <c r="T225" s="1211"/>
      <c r="U225" s="1211"/>
      <c r="V225" s="1212"/>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71" s="800" customFormat="1" ht="195.75" customHeight="1">
      <c r="A226" s="1207"/>
      <c r="B226" s="1207"/>
      <c r="C226" s="1207"/>
      <c r="D226" s="1207"/>
      <c r="E226" s="1207"/>
      <c r="F226" s="1207"/>
      <c r="G226" s="884">
        <v>1</v>
      </c>
      <c r="H226" s="884"/>
      <c r="I226" s="1207"/>
      <c r="J226" s="1207"/>
      <c r="K226" s="892">
        <v>1</v>
      </c>
      <c r="L226" s="782" t="str">
        <f>mergeValue(A226) &amp;"."&amp; mergeValue(B226)&amp;"."&amp; mergeValue(C226)&amp;"."&amp; mergeValue(D226)&amp;"."&amp; mergeValue(E226)&amp;"."&amp; mergeValue(F226)&amp;"."&amp; mergeValue(G226)</f>
        <v>1.1.1.1.1.1.1</v>
      </c>
      <c r="M226" s="1070"/>
      <c r="N226" s="647"/>
      <c r="O226" s="764"/>
      <c r="P226" s="764"/>
      <c r="Q226" s="764"/>
      <c r="R226" s="1213"/>
      <c r="S226" s="1214" t="s">
        <v>84</v>
      </c>
      <c r="T226" s="1213"/>
      <c r="U226" s="1214" t="s">
        <v>84</v>
      </c>
      <c r="V226" s="764"/>
      <c r="W226" s="1206" t="s">
        <v>656</v>
      </c>
      <c r="X226" s="809" t="str">
        <f>strCheckDate(O227:V227)</f>
        <v/>
      </c>
      <c r="Y226" s="830"/>
      <c r="Z226" s="830" t="str">
        <f t="shared" si="3"/>
        <v/>
      </c>
      <c r="AA226" s="830"/>
      <c r="AB226" s="830"/>
      <c r="AC226" s="830"/>
      <c r="AD226" s="809"/>
      <c r="AE226" s="809"/>
      <c r="AF226" s="809"/>
      <c r="AG226" s="809"/>
      <c r="AH226" s="809"/>
      <c r="AI226" s="809"/>
      <c r="AJ226" s="809"/>
    </row>
    <row r="227" spans="1:71" s="800" customFormat="1" ht="14.25" hidden="1" customHeight="1">
      <c r="A227" s="1207"/>
      <c r="B227" s="1207"/>
      <c r="C227" s="1207"/>
      <c r="D227" s="1207"/>
      <c r="E227" s="1207"/>
      <c r="F227" s="1207"/>
      <c r="G227" s="884"/>
      <c r="H227" s="884"/>
      <c r="I227" s="1207"/>
      <c r="J227" s="1207"/>
      <c r="K227" s="892"/>
      <c r="L227" s="801"/>
      <c r="M227" s="647"/>
      <c r="N227" s="647"/>
      <c r="O227" s="764"/>
      <c r="P227" s="764"/>
      <c r="Q227" s="770" t="str">
        <f>R226 &amp; "-" &amp; T226</f>
        <v>-</v>
      </c>
      <c r="R227" s="1213"/>
      <c r="S227" s="1214"/>
      <c r="T227" s="1213"/>
      <c r="U227" s="1214"/>
      <c r="V227" s="764"/>
      <c r="W227" s="1206"/>
      <c r="X227" s="809"/>
      <c r="Y227" s="830"/>
      <c r="Z227" s="830" t="str">
        <f t="shared" si="3"/>
        <v/>
      </c>
      <c r="AA227" s="830"/>
      <c r="AB227" s="830"/>
      <c r="AC227" s="830"/>
      <c r="AD227" s="809"/>
      <c r="AE227" s="809"/>
      <c r="AF227" s="809"/>
      <c r="AG227" s="809"/>
      <c r="AH227" s="809"/>
      <c r="AI227" s="809"/>
      <c r="AJ227" s="809"/>
    </row>
    <row r="228" spans="1:71" s="800" customFormat="1" ht="15" customHeight="1">
      <c r="A228" s="1207"/>
      <c r="B228" s="1207"/>
      <c r="C228" s="1207"/>
      <c r="D228" s="1207"/>
      <c r="E228" s="1207"/>
      <c r="F228" s="1207"/>
      <c r="G228" s="886"/>
      <c r="H228" s="884"/>
      <c r="I228" s="1207"/>
      <c r="J228" s="1207"/>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71" s="800" customFormat="1" ht="15" customHeight="1">
      <c r="A229" s="1207"/>
      <c r="B229" s="1207"/>
      <c r="C229" s="1207"/>
      <c r="D229" s="1207"/>
      <c r="E229" s="1207"/>
      <c r="F229" s="886"/>
      <c r="G229" s="886"/>
      <c r="H229" s="884"/>
      <c r="I229" s="1207"/>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71" s="800" customFormat="1" ht="15" customHeight="1">
      <c r="A230" s="1207"/>
      <c r="B230" s="1207"/>
      <c r="C230" s="1207"/>
      <c r="D230" s="1207"/>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71" s="800" customFormat="1" ht="15" customHeight="1">
      <c r="A231" s="1207"/>
      <c r="B231" s="1207"/>
      <c r="C231" s="1207"/>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71" s="800" customFormat="1" ht="15" customHeight="1">
      <c r="A232" s="1207"/>
      <c r="B232" s="1207"/>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71" s="800" customFormat="1" ht="15" customHeight="1">
      <c r="A233" s="1207"/>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71"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71" s="990" customFormat="1" ht="18.75" customHeight="1">
      <c r="X235" s="1011"/>
      <c r="Y235" s="1011"/>
      <c r="Z235" s="1011"/>
      <c r="AA235" s="1011"/>
      <c r="AB235" s="1011"/>
      <c r="AC235" s="1011"/>
      <c r="AD235" s="1011"/>
      <c r="AE235" s="1011"/>
      <c r="AF235" s="1011"/>
      <c r="AG235" s="1011"/>
      <c r="AH235" s="1011"/>
      <c r="AI235" s="1011"/>
      <c r="AJ235" s="1011"/>
    </row>
    <row r="236" spans="1:71"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71"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71" s="991" customFormat="1" ht="22.5">
      <c r="A238" s="1207">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c r="AK238" s="1287"/>
      <c r="AL238" s="1287"/>
      <c r="AM238" s="1287"/>
      <c r="AN238" s="1287"/>
      <c r="AO238" s="1287"/>
      <c r="AP238" s="1287"/>
      <c r="AQ238" s="1287"/>
      <c r="AR238" s="1287"/>
      <c r="AS238" s="1287"/>
      <c r="AT238" s="1287"/>
      <c r="AU238" s="1287"/>
      <c r="AV238" s="1287"/>
      <c r="AW238" s="1287"/>
      <c r="AX238" s="1287"/>
      <c r="AY238" s="1287"/>
      <c r="AZ238" s="1287"/>
      <c r="BA238" s="1287"/>
      <c r="BB238" s="1287"/>
      <c r="BC238" s="1287"/>
      <c r="BD238" s="1287"/>
      <c r="BE238" s="1288"/>
      <c r="BF238" s="631" t="s">
        <v>477</v>
      </c>
      <c r="BG238" s="1009"/>
      <c r="BH238" s="830"/>
      <c r="BI238" s="830" t="str">
        <f t="shared" ref="BI238:BI251" si="4">IF(M238="","",M238 )</f>
        <v>Наименование тарифа</v>
      </c>
      <c r="BJ238" s="830"/>
      <c r="BK238" s="830"/>
      <c r="BL238" s="830"/>
      <c r="BM238" s="1009"/>
      <c r="BN238" s="1009"/>
      <c r="BO238" s="1009"/>
      <c r="BP238" s="1009"/>
      <c r="BQ238" s="1009"/>
      <c r="BR238" s="1009"/>
      <c r="BS238" s="1009"/>
    </row>
    <row r="239" spans="1:71" s="991" customFormat="1" ht="22.5">
      <c r="A239" s="1207"/>
      <c r="B239" s="1207">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c r="AK239" s="1287"/>
      <c r="AL239" s="1287"/>
      <c r="AM239" s="1287"/>
      <c r="AN239" s="1287"/>
      <c r="AO239" s="1287"/>
      <c r="AP239" s="1287"/>
      <c r="AQ239" s="1287"/>
      <c r="AR239" s="1287"/>
      <c r="AS239" s="1287"/>
      <c r="AT239" s="1287"/>
      <c r="AU239" s="1287"/>
      <c r="AV239" s="1287"/>
      <c r="AW239" s="1287"/>
      <c r="AX239" s="1287"/>
      <c r="AY239" s="1287"/>
      <c r="AZ239" s="1287"/>
      <c r="BA239" s="1287"/>
      <c r="BB239" s="1287"/>
      <c r="BC239" s="1287"/>
      <c r="BD239" s="1287"/>
      <c r="BE239" s="1288"/>
      <c r="BF239" s="631" t="s">
        <v>478</v>
      </c>
      <c r="BG239" s="1009"/>
      <c r="BH239" s="830"/>
      <c r="BI239" s="830" t="str">
        <f t="shared" si="4"/>
        <v>Территория действия тарифа</v>
      </c>
      <c r="BJ239" s="830"/>
      <c r="BK239" s="830"/>
      <c r="BL239" s="830"/>
      <c r="BM239" s="1009"/>
      <c r="BN239" s="1009"/>
      <c r="BO239" s="1009"/>
      <c r="BP239" s="1009"/>
      <c r="BQ239" s="1009"/>
      <c r="BR239" s="1009"/>
      <c r="BS239" s="1009"/>
    </row>
    <row r="240" spans="1:71" s="991" customFormat="1" ht="22.5">
      <c r="A240" s="1207"/>
      <c r="B240" s="1207"/>
      <c r="C240" s="1207">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c r="AK240" s="1287"/>
      <c r="AL240" s="1287"/>
      <c r="AM240" s="1287"/>
      <c r="AN240" s="1287"/>
      <c r="AO240" s="1287"/>
      <c r="AP240" s="1287"/>
      <c r="AQ240" s="1287"/>
      <c r="AR240" s="1287"/>
      <c r="AS240" s="1287"/>
      <c r="AT240" s="1287"/>
      <c r="AU240" s="1287"/>
      <c r="AV240" s="1287"/>
      <c r="AW240" s="1287"/>
      <c r="AX240" s="1287"/>
      <c r="AY240" s="1287"/>
      <c r="AZ240" s="1287"/>
      <c r="BA240" s="1287"/>
      <c r="BB240" s="1287"/>
      <c r="BC240" s="1287"/>
      <c r="BD240" s="1287"/>
      <c r="BE240" s="1288"/>
      <c r="BF240" s="631" t="s">
        <v>634</v>
      </c>
      <c r="BG240" s="1009"/>
      <c r="BH240" s="830"/>
      <c r="BI240" s="830" t="str">
        <f t="shared" si="4"/>
        <v xml:space="preserve">Наименование системы теплоснабжения </v>
      </c>
      <c r="BJ240" s="830"/>
      <c r="BK240" s="830"/>
      <c r="BL240" s="830"/>
      <c r="BM240" s="1009"/>
      <c r="BN240" s="1009"/>
      <c r="BO240" s="1009"/>
      <c r="BP240" s="1009"/>
      <c r="BQ240" s="1009"/>
      <c r="BR240" s="1009"/>
      <c r="BS240" s="1009"/>
    </row>
    <row r="241" spans="1:71" s="991" customFormat="1" ht="22.5">
      <c r="A241" s="1207"/>
      <c r="B241" s="1207"/>
      <c r="C241" s="1207"/>
      <c r="D241" s="1207">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c r="AK241" s="1287"/>
      <c r="AL241" s="1287"/>
      <c r="AM241" s="1287"/>
      <c r="AN241" s="1287"/>
      <c r="AO241" s="1287"/>
      <c r="AP241" s="1287"/>
      <c r="AQ241" s="1287"/>
      <c r="AR241" s="1287"/>
      <c r="AS241" s="1287"/>
      <c r="AT241" s="1287"/>
      <c r="AU241" s="1287"/>
      <c r="AV241" s="1287"/>
      <c r="AW241" s="1287"/>
      <c r="AX241" s="1287"/>
      <c r="AY241" s="1287"/>
      <c r="AZ241" s="1287"/>
      <c r="BA241" s="1287"/>
      <c r="BB241" s="1287"/>
      <c r="BC241" s="1287"/>
      <c r="BD241" s="1287"/>
      <c r="BE241" s="1288"/>
      <c r="BF241" s="631" t="s">
        <v>635</v>
      </c>
      <c r="BG241" s="1009"/>
      <c r="BH241" s="830"/>
      <c r="BI241" s="830" t="str">
        <f t="shared" si="4"/>
        <v xml:space="preserve">Источник тепловой энергии  </v>
      </c>
      <c r="BJ241" s="830"/>
      <c r="BK241" s="830"/>
      <c r="BL241" s="830"/>
      <c r="BM241" s="1009"/>
      <c r="BN241" s="1009"/>
      <c r="BO241" s="1009"/>
      <c r="BP241" s="1009"/>
      <c r="BQ241" s="1009"/>
      <c r="BR241" s="1009"/>
      <c r="BS241" s="1009"/>
    </row>
    <row r="242" spans="1:71" s="991" customFormat="1" ht="101.25">
      <c r="A242" s="1207"/>
      <c r="B242" s="1207"/>
      <c r="C242" s="1207"/>
      <c r="D242" s="1207"/>
      <c r="E242" s="1207">
        <v>1</v>
      </c>
      <c r="F242" s="1027"/>
      <c r="G242" s="1027"/>
      <c r="H242" s="1016">
        <v>1</v>
      </c>
      <c r="I242" s="1207">
        <v>1</v>
      </c>
      <c r="J242" s="1027"/>
      <c r="K242" s="966"/>
      <c r="L242" s="1031" t="str">
        <f>mergeValue(A242) &amp;"."&amp; mergeValue(B242)&amp;"."&amp; mergeValue(C242)&amp;"."&amp; mergeValue(D242)&amp;"."&amp; mergeValue(E242)</f>
        <v>1.1.1.1.1</v>
      </c>
      <c r="M242" s="555" t="s">
        <v>9</v>
      </c>
      <c r="N242" s="647"/>
      <c r="O242" s="1210"/>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1"/>
      <c r="BE242" s="1212"/>
      <c r="BF242" s="631" t="s">
        <v>639</v>
      </c>
      <c r="BG242" s="1009"/>
      <c r="BH242" s="830"/>
      <c r="BI242" s="830" t="str">
        <f t="shared" si="4"/>
        <v>Схема подключения теплопотребляющей установки к коллектору источника тепловой энергии</v>
      </c>
      <c r="BJ242" s="830"/>
      <c r="BK242" s="830"/>
      <c r="BL242" s="830"/>
      <c r="BM242" s="1009"/>
      <c r="BN242" s="1009"/>
      <c r="BO242" s="1009"/>
      <c r="BP242" s="1009"/>
      <c r="BQ242" s="1009"/>
      <c r="BR242" s="1009"/>
      <c r="BS242" s="1009"/>
    </row>
    <row r="243" spans="1:71" s="991" customFormat="1" ht="90">
      <c r="A243" s="1207"/>
      <c r="B243" s="1207"/>
      <c r="C243" s="1207"/>
      <c r="D243" s="1207"/>
      <c r="E243" s="1207"/>
      <c r="F243" s="1207">
        <v>1</v>
      </c>
      <c r="G243" s="1016"/>
      <c r="H243" s="1016"/>
      <c r="I243" s="1207"/>
      <c r="J243" s="1207">
        <v>1</v>
      </c>
      <c r="K243" s="967"/>
      <c r="L243" s="1031" t="str">
        <f>mergeValue(A243) &amp;"."&amp; mergeValue(B243)&amp;"."&amp; mergeValue(C243)&amp;"."&amp; mergeValue(D243)&amp;"."&amp; mergeValue(E243)&amp;"."&amp; mergeValue(F243)</f>
        <v>1.1.1.1.1.1</v>
      </c>
      <c r="M243" s="556" t="s">
        <v>10</v>
      </c>
      <c r="N243" s="647"/>
      <c r="O243" s="1210"/>
      <c r="P243" s="1211"/>
      <c r="Q243" s="1211"/>
      <c r="R243" s="1211"/>
      <c r="S243" s="1211"/>
      <c r="T243" s="1211"/>
      <c r="U243" s="1211"/>
      <c r="V243" s="1211"/>
      <c r="W243" s="1211"/>
      <c r="X243" s="1211"/>
      <c r="Y243" s="1211"/>
      <c r="Z243" s="1211"/>
      <c r="AA243" s="1211"/>
      <c r="AB243" s="1211"/>
      <c r="AC243" s="1211"/>
      <c r="AD243" s="1211"/>
      <c r="AE243" s="1211"/>
      <c r="AF243" s="1211"/>
      <c r="AG243" s="1211"/>
      <c r="AH243" s="1211"/>
      <c r="AI243" s="1211"/>
      <c r="AJ243" s="121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1"/>
      <c r="BE243" s="1212"/>
      <c r="BF243" s="631" t="s">
        <v>637</v>
      </c>
      <c r="BG243" s="1009"/>
      <c r="BH243" s="830"/>
      <c r="BI243" s="830" t="str">
        <f t="shared" si="4"/>
        <v>Группа потребителей</v>
      </c>
      <c r="BJ243" s="830"/>
      <c r="BK243" s="830"/>
      <c r="BL243" s="830"/>
      <c r="BM243" s="1009"/>
      <c r="BN243" s="1009"/>
      <c r="BO243" s="1009"/>
      <c r="BP243" s="1009"/>
      <c r="BQ243" s="1009"/>
      <c r="BR243" s="1009"/>
      <c r="BS243" s="1009"/>
    </row>
    <row r="244" spans="1:71" s="991" customFormat="1" ht="189" customHeight="1">
      <c r="A244" s="1207"/>
      <c r="B244" s="1207"/>
      <c r="C244" s="1207"/>
      <c r="D244" s="1207"/>
      <c r="E244" s="1207"/>
      <c r="F244" s="1207"/>
      <c r="G244" s="1016">
        <v>1</v>
      </c>
      <c r="H244" s="1016"/>
      <c r="I244" s="1207"/>
      <c r="J244" s="1207"/>
      <c r="K244" s="967">
        <v>1</v>
      </c>
      <c r="L244" s="1031" t="str">
        <f>mergeValue(A244) &amp;"."&amp; mergeValue(B244)&amp;"."&amp; mergeValue(C244)&amp;"."&amp; mergeValue(D244)&amp;"."&amp; mergeValue(E244)&amp;"."&amp; mergeValue(F244)&amp;"."&amp; mergeValue(G244)</f>
        <v>1.1.1.1.1.1.1</v>
      </c>
      <c r="M244" s="1070"/>
      <c r="N244" s="647"/>
      <c r="O244" s="684"/>
      <c r="P244" s="764"/>
      <c r="Q244" s="1095"/>
      <c r="R244" s="1213"/>
      <c r="S244" s="1214" t="s">
        <v>84</v>
      </c>
      <c r="T244" s="1213"/>
      <c r="U244" s="1214" t="s">
        <v>84</v>
      </c>
      <c r="V244" s="684"/>
      <c r="W244" s="764"/>
      <c r="X244" s="1095"/>
      <c r="Y244" s="1213"/>
      <c r="Z244" s="1214" t="s">
        <v>84</v>
      </c>
      <c r="AA244" s="1213"/>
      <c r="AB244" s="1214" t="s">
        <v>84</v>
      </c>
      <c r="AC244" s="684"/>
      <c r="AD244" s="764"/>
      <c r="AE244" s="1095"/>
      <c r="AF244" s="1213"/>
      <c r="AG244" s="1214" t="s">
        <v>84</v>
      </c>
      <c r="AH244" s="1213"/>
      <c r="AI244" s="1214" t="s">
        <v>84</v>
      </c>
      <c r="AJ244" s="684"/>
      <c r="AK244" s="764"/>
      <c r="AL244" s="1095"/>
      <c r="AM244" s="1213"/>
      <c r="AN244" s="1214" t="s">
        <v>84</v>
      </c>
      <c r="AO244" s="1213"/>
      <c r="AP244" s="1214" t="s">
        <v>84</v>
      </c>
      <c r="AQ244" s="684"/>
      <c r="AR244" s="764"/>
      <c r="AS244" s="1095"/>
      <c r="AT244" s="1213"/>
      <c r="AU244" s="1214" t="s">
        <v>84</v>
      </c>
      <c r="AV244" s="1213"/>
      <c r="AW244" s="1214" t="s">
        <v>84</v>
      </c>
      <c r="AX244" s="684"/>
      <c r="AY244" s="764"/>
      <c r="AZ244" s="1095"/>
      <c r="BA244" s="1213"/>
      <c r="BB244" s="1214" t="s">
        <v>84</v>
      </c>
      <c r="BC244" s="1213"/>
      <c r="BD244" s="1214" t="s">
        <v>85</v>
      </c>
      <c r="BE244" s="764"/>
      <c r="BF244" s="1224" t="s">
        <v>656</v>
      </c>
      <c r="BG244" s="1009" t="str">
        <f>strCheckDate(O245:BE245)</f>
        <v/>
      </c>
      <c r="BH244" s="830"/>
      <c r="BI244" s="830" t="str">
        <f t="shared" si="4"/>
        <v/>
      </c>
      <c r="BJ244" s="830"/>
      <c r="BK244" s="830"/>
      <c r="BL244" s="830"/>
      <c r="BM244" s="1009"/>
      <c r="BN244" s="1009"/>
      <c r="BO244" s="1009"/>
      <c r="BP244" s="1009"/>
      <c r="BQ244" s="1009"/>
      <c r="BR244" s="1009"/>
      <c r="BS244" s="1009"/>
    </row>
    <row r="245" spans="1:71" s="991" customFormat="1" ht="11.25" hidden="1" customHeight="1">
      <c r="A245" s="1207"/>
      <c r="B245" s="1207"/>
      <c r="C245" s="1207"/>
      <c r="D245" s="1207"/>
      <c r="E245" s="1207"/>
      <c r="F245" s="1207"/>
      <c r="G245" s="1016"/>
      <c r="H245" s="1016"/>
      <c r="I245" s="1207"/>
      <c r="J245" s="1207"/>
      <c r="K245" s="967"/>
      <c r="L245" s="801"/>
      <c r="M245" s="647"/>
      <c r="N245" s="647"/>
      <c r="O245" s="764"/>
      <c r="P245" s="764"/>
      <c r="Q245" s="770" t="str">
        <f>R244 &amp; "-" &amp; T244</f>
        <v>-</v>
      </c>
      <c r="R245" s="1213"/>
      <c r="S245" s="1214"/>
      <c r="T245" s="1213"/>
      <c r="U245" s="1214"/>
      <c r="V245" s="764"/>
      <c r="W245" s="764"/>
      <c r="X245" s="770" t="str">
        <f>Y244 &amp; "-" &amp; AA244</f>
        <v>-</v>
      </c>
      <c r="Y245" s="1213"/>
      <c r="Z245" s="1214"/>
      <c r="AA245" s="1213"/>
      <c r="AB245" s="1214"/>
      <c r="AC245" s="764"/>
      <c r="AD245" s="764"/>
      <c r="AE245" s="770" t="str">
        <f>AF244 &amp; "-" &amp; AH244</f>
        <v>-</v>
      </c>
      <c r="AF245" s="1213"/>
      <c r="AG245" s="1214"/>
      <c r="AH245" s="1213"/>
      <c r="AI245" s="1214"/>
      <c r="AJ245" s="764"/>
      <c r="AK245" s="764"/>
      <c r="AL245" s="770" t="str">
        <f>AM244 &amp; "-" &amp; AO244</f>
        <v>-</v>
      </c>
      <c r="AM245" s="1213"/>
      <c r="AN245" s="1214"/>
      <c r="AO245" s="1213"/>
      <c r="AP245" s="1214"/>
      <c r="AQ245" s="764"/>
      <c r="AR245" s="764"/>
      <c r="AS245" s="770" t="str">
        <f>AT244 &amp; "-" &amp; AV244</f>
        <v>-</v>
      </c>
      <c r="AT245" s="1213"/>
      <c r="AU245" s="1214"/>
      <c r="AV245" s="1213"/>
      <c r="AW245" s="1214"/>
      <c r="AX245" s="764"/>
      <c r="AY245" s="764"/>
      <c r="AZ245" s="770" t="str">
        <f>BA244 &amp; "-" &amp; BC244</f>
        <v>-</v>
      </c>
      <c r="BA245" s="1213"/>
      <c r="BB245" s="1214"/>
      <c r="BC245" s="1213"/>
      <c r="BD245" s="1214"/>
      <c r="BE245" s="764"/>
      <c r="BF245" s="1225"/>
      <c r="BG245" s="1009"/>
      <c r="BH245" s="830"/>
      <c r="BI245" s="830" t="str">
        <f t="shared" si="4"/>
        <v/>
      </c>
      <c r="BJ245" s="830"/>
      <c r="BK245" s="830"/>
      <c r="BL245" s="830"/>
      <c r="BM245" s="1009"/>
      <c r="BN245" s="1009"/>
      <c r="BO245" s="1009"/>
      <c r="BP245" s="1009"/>
      <c r="BQ245" s="1009"/>
      <c r="BR245" s="1009"/>
      <c r="BS245" s="1009"/>
    </row>
    <row r="246" spans="1:71" s="991" customFormat="1" ht="15" customHeight="1">
      <c r="A246" s="1207"/>
      <c r="B246" s="1207"/>
      <c r="C246" s="1207"/>
      <c r="D246" s="1207"/>
      <c r="E246" s="1207"/>
      <c r="F246" s="1207"/>
      <c r="G246" s="1027"/>
      <c r="H246" s="1016"/>
      <c r="I246" s="1207"/>
      <c r="J246" s="1207"/>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c r="AS246" s="1007"/>
      <c r="AT246" s="1007"/>
      <c r="AU246" s="1007"/>
      <c r="AV246" s="1007"/>
      <c r="AW246" s="1007"/>
      <c r="AX246" s="1007"/>
      <c r="AY246" s="1007"/>
      <c r="AZ246" s="1007"/>
      <c r="BA246" s="1007"/>
      <c r="BB246" s="1007"/>
      <c r="BC246" s="1007"/>
      <c r="BD246" s="1007"/>
      <c r="BE246" s="763"/>
      <c r="BF246" s="1226"/>
      <c r="BG246" s="1009"/>
      <c r="BH246" s="830"/>
      <c r="BI246" s="830" t="str">
        <f t="shared" si="4"/>
        <v>Добавить вид теплоносителя (параметры теплоносителя)</v>
      </c>
      <c r="BJ246" s="830"/>
      <c r="BK246" s="830"/>
      <c r="BL246" s="830"/>
      <c r="BM246" s="1009"/>
      <c r="BN246" s="1009"/>
      <c r="BO246" s="1009"/>
      <c r="BP246" s="1009"/>
      <c r="BQ246" s="1009"/>
      <c r="BR246" s="1009"/>
      <c r="BS246" s="1009"/>
    </row>
    <row r="247" spans="1:71" s="991" customFormat="1" ht="15" customHeight="1">
      <c r="A247" s="1207"/>
      <c r="B247" s="1207"/>
      <c r="C247" s="1207"/>
      <c r="D247" s="1207"/>
      <c r="E247" s="1207"/>
      <c r="F247" s="1027"/>
      <c r="G247" s="1027"/>
      <c r="H247" s="1016"/>
      <c r="I247" s="1207"/>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1007"/>
      <c r="AS247" s="1007"/>
      <c r="AT247" s="1007"/>
      <c r="AU247" s="1007"/>
      <c r="AV247" s="1007"/>
      <c r="AW247" s="1006"/>
      <c r="AX247" s="1007"/>
      <c r="AY247" s="1007"/>
      <c r="AZ247" s="1007"/>
      <c r="BA247" s="1007"/>
      <c r="BB247" s="1007"/>
      <c r="BC247" s="1007"/>
      <c r="BD247" s="1006"/>
      <c r="BE247" s="1007"/>
      <c r="BF247" s="666"/>
      <c r="BG247" s="1009"/>
      <c r="BH247" s="830"/>
      <c r="BI247" s="830" t="str">
        <f t="shared" si="4"/>
        <v>Добавить группу потребителей</v>
      </c>
      <c r="BJ247" s="830"/>
      <c r="BK247" s="830"/>
      <c r="BL247" s="830"/>
      <c r="BM247" s="1009"/>
      <c r="BN247" s="1009"/>
      <c r="BO247" s="1009"/>
      <c r="BP247" s="1009"/>
      <c r="BQ247" s="1009"/>
      <c r="BR247" s="1009"/>
      <c r="BS247" s="1009"/>
    </row>
    <row r="248" spans="1:71" s="991" customFormat="1" ht="15" customHeight="1">
      <c r="A248" s="1207"/>
      <c r="B248" s="1207"/>
      <c r="C248" s="1207"/>
      <c r="D248" s="1207"/>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1007"/>
      <c r="AS248" s="1007"/>
      <c r="AT248" s="1007"/>
      <c r="AU248" s="1007"/>
      <c r="AV248" s="1007"/>
      <c r="AW248" s="1006"/>
      <c r="AX248" s="1007"/>
      <c r="AY248" s="1007"/>
      <c r="AZ248" s="1007"/>
      <c r="BA248" s="1007"/>
      <c r="BB248" s="1007"/>
      <c r="BC248" s="1007"/>
      <c r="BD248" s="1006"/>
      <c r="BE248" s="1007"/>
      <c r="BF248" s="666"/>
      <c r="BG248" s="1009"/>
      <c r="BH248" s="830"/>
      <c r="BI248" s="830" t="str">
        <f t="shared" si="4"/>
        <v>Добавить схему подключения</v>
      </c>
      <c r="BJ248" s="830"/>
      <c r="BK248" s="830"/>
      <c r="BL248" s="830"/>
      <c r="BM248" s="1009"/>
      <c r="BN248" s="1009"/>
      <c r="BO248" s="1009"/>
      <c r="BP248" s="1009"/>
      <c r="BQ248" s="1009"/>
      <c r="BR248" s="1009"/>
      <c r="BS248" s="1009"/>
    </row>
    <row r="249" spans="1:71" s="991" customFormat="1" ht="15" customHeight="1">
      <c r="A249" s="1207"/>
      <c r="B249" s="1207"/>
      <c r="C249" s="1207"/>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1007"/>
      <c r="AS249" s="1007"/>
      <c r="AT249" s="1007"/>
      <c r="AU249" s="1007"/>
      <c r="AV249" s="1007"/>
      <c r="AW249" s="1006"/>
      <c r="AX249" s="1007"/>
      <c r="AY249" s="1007"/>
      <c r="AZ249" s="1007"/>
      <c r="BA249" s="1007"/>
      <c r="BB249" s="1007"/>
      <c r="BC249" s="1007"/>
      <c r="BD249" s="1006"/>
      <c r="BE249" s="1007"/>
      <c r="BF249" s="666"/>
      <c r="BG249" s="1009"/>
      <c r="BH249" s="830"/>
      <c r="BI249" s="830" t="str">
        <f t="shared" si="4"/>
        <v>Добавить источник тепловой энергии</v>
      </c>
      <c r="BJ249" s="830"/>
      <c r="BK249" s="830"/>
      <c r="BL249" s="830"/>
      <c r="BM249" s="1009"/>
      <c r="BN249" s="1009"/>
      <c r="BO249" s="1009"/>
      <c r="BP249" s="1009"/>
      <c r="BQ249" s="1009"/>
      <c r="BR249" s="1009"/>
      <c r="BS249" s="1009"/>
    </row>
    <row r="250" spans="1:71" s="991" customFormat="1" ht="15" customHeight="1">
      <c r="A250" s="1207"/>
      <c r="B250" s="1207"/>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1007"/>
      <c r="AS250" s="1007"/>
      <c r="AT250" s="1007"/>
      <c r="AU250" s="1007"/>
      <c r="AV250" s="1007"/>
      <c r="AW250" s="1006"/>
      <c r="AX250" s="1007"/>
      <c r="AY250" s="1007"/>
      <c r="AZ250" s="1007"/>
      <c r="BA250" s="1007"/>
      <c r="BB250" s="1007"/>
      <c r="BC250" s="1007"/>
      <c r="BD250" s="1006"/>
      <c r="BE250" s="1007"/>
      <c r="BF250" s="666"/>
      <c r="BG250" s="1009"/>
      <c r="BH250" s="830"/>
      <c r="BI250" s="830" t="str">
        <f t="shared" si="4"/>
        <v>Добавить наименование системы теплоснабжения</v>
      </c>
      <c r="BJ250" s="830"/>
      <c r="BK250" s="830"/>
      <c r="BL250" s="830"/>
      <c r="BM250" s="1009"/>
      <c r="BN250" s="1009"/>
      <c r="BO250" s="1009"/>
      <c r="BP250" s="1009"/>
      <c r="BQ250" s="1009"/>
      <c r="BR250" s="1009"/>
      <c r="BS250" s="1009"/>
    </row>
    <row r="251" spans="1:71" s="991" customFormat="1" ht="15" customHeight="1">
      <c r="A251" s="1207"/>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1007"/>
      <c r="AS251" s="1007"/>
      <c r="AT251" s="1007"/>
      <c r="AU251" s="1007"/>
      <c r="AV251" s="1007"/>
      <c r="AW251" s="1006"/>
      <c r="AX251" s="1007"/>
      <c r="AY251" s="1007"/>
      <c r="AZ251" s="1007"/>
      <c r="BA251" s="1007"/>
      <c r="BB251" s="1007"/>
      <c r="BC251" s="1007"/>
      <c r="BD251" s="1006"/>
      <c r="BE251" s="1007"/>
      <c r="BF251" s="666"/>
      <c r="BG251" s="1009"/>
      <c r="BH251" s="830"/>
      <c r="BI251" s="830" t="str">
        <f t="shared" si="4"/>
        <v>Добавить территорию действия тарифа</v>
      </c>
      <c r="BJ251" s="830"/>
      <c r="BK251" s="830"/>
      <c r="BL251" s="830"/>
      <c r="BM251" s="1009"/>
      <c r="BN251" s="1009"/>
      <c r="BO251" s="1009"/>
      <c r="BP251" s="1009"/>
      <c r="BQ251" s="1009"/>
      <c r="BR251" s="1009"/>
      <c r="BS251" s="1009"/>
    </row>
    <row r="252" spans="1:71"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71"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71" s="35" customFormat="1" ht="11.25">
      <c r="A254" s="35" t="s">
        <v>277</v>
      </c>
    </row>
    <row r="255" spans="1:71" ht="11.25"/>
    <row r="256" spans="1:71"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290"/>
      <c r="D297" s="1159">
        <v>1</v>
      </c>
      <c r="E297" s="1209"/>
      <c r="F297" s="352"/>
      <c r="G297" s="188">
        <v>0</v>
      </c>
      <c r="H297" s="357"/>
      <c r="I297" s="249"/>
      <c r="J297" s="394" t="s">
        <v>520</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0"/>
      <c r="D298" s="1159"/>
      <c r="E298" s="1209"/>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291"/>
      <c r="D302" s="248"/>
      <c r="E302" s="455"/>
      <c r="F302" s="1292"/>
      <c r="G302" s="1159">
        <v>0</v>
      </c>
      <c r="H302" s="1289"/>
      <c r="I302" s="249"/>
      <c r="J302" s="394" t="s">
        <v>520</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1"/>
      <c r="D303" s="248"/>
      <c r="E303" s="455"/>
      <c r="F303" s="1292"/>
      <c r="G303" s="1159"/>
      <c r="H303" s="1289"/>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508</v>
      </c>
    </row>
    <row r="337" spans="1:20" s="190" customFormat="1" ht="409.5">
      <c r="A337" s="1205">
        <v>1</v>
      </c>
      <c r="B337" s="213"/>
      <c r="C337" s="213"/>
      <c r="D337" s="213"/>
      <c r="F337" s="334" t="str">
        <f>"2." &amp;mergeValue(A337)</f>
        <v>2.1</v>
      </c>
      <c r="G337" s="416" t="s">
        <v>495</v>
      </c>
      <c r="H337" s="316"/>
      <c r="I337" s="196" t="s">
        <v>591</v>
      </c>
      <c r="J337" s="333"/>
      <c r="K337" s="213"/>
      <c r="L337" s="213"/>
      <c r="M337" s="213"/>
      <c r="N337" s="213"/>
      <c r="O337" s="213"/>
      <c r="P337" s="213"/>
      <c r="Q337" s="213"/>
      <c r="R337" s="213"/>
      <c r="S337" s="213"/>
      <c r="T337" s="213"/>
    </row>
    <row r="338" spans="1:20" s="190" customFormat="1" ht="90">
      <c r="A338" s="1205"/>
      <c r="B338" s="213"/>
      <c r="C338" s="213"/>
      <c r="D338" s="213"/>
      <c r="F338" s="334" t="str">
        <f>"3." &amp;mergeValue(A338)</f>
        <v>3.1</v>
      </c>
      <c r="G338" s="416" t="s">
        <v>496</v>
      </c>
      <c r="H338" s="316"/>
      <c r="I338" s="196" t="s">
        <v>589</v>
      </c>
      <c r="J338" s="333"/>
      <c r="K338" s="213"/>
      <c r="L338" s="213"/>
      <c r="M338" s="213"/>
      <c r="N338" s="213"/>
      <c r="O338" s="213"/>
      <c r="P338" s="213"/>
      <c r="Q338" s="213"/>
      <c r="R338" s="213"/>
      <c r="S338" s="213"/>
      <c r="T338" s="213"/>
    </row>
    <row r="339" spans="1:20" s="190" customFormat="1" ht="45">
      <c r="A339" s="1205"/>
      <c r="B339" s="213"/>
      <c r="C339" s="213"/>
      <c r="D339" s="213"/>
      <c r="F339" s="334" t="str">
        <f>"4."&amp;mergeValue(A339)</f>
        <v>4.1</v>
      </c>
      <c r="G339" s="416" t="s">
        <v>497</v>
      </c>
      <c r="H339" s="317" t="s">
        <v>458</v>
      </c>
      <c r="I339" s="196"/>
      <c r="J339" s="333"/>
      <c r="K339" s="213"/>
      <c r="L339" s="213"/>
      <c r="M339" s="213"/>
      <c r="N339" s="213"/>
      <c r="O339" s="213"/>
      <c r="P339" s="213"/>
      <c r="Q339" s="213"/>
      <c r="R339" s="213"/>
      <c r="S339" s="213"/>
      <c r="T339" s="213"/>
    </row>
    <row r="340" spans="1:20" s="190" customFormat="1" ht="101.25">
      <c r="A340" s="1205"/>
      <c r="B340" s="1205">
        <v>1</v>
      </c>
      <c r="C340" s="341"/>
      <c r="D340" s="341"/>
      <c r="F340" s="334" t="str">
        <f>"4."&amp;mergeValue(A340) &amp;"."&amp;mergeValue(B340)</f>
        <v>4.1.1</v>
      </c>
      <c r="G340" s="323" t="s">
        <v>593</v>
      </c>
      <c r="H340" s="316" t="str">
        <f>IF(region_name="","",region_name)</f>
        <v>Ростовская область</v>
      </c>
      <c r="I340" s="196" t="s">
        <v>500</v>
      </c>
      <c r="J340" s="333"/>
      <c r="K340" s="213"/>
      <c r="L340" s="213"/>
      <c r="M340" s="213"/>
      <c r="N340" s="213"/>
      <c r="O340" s="213"/>
      <c r="P340" s="213"/>
      <c r="Q340" s="213"/>
      <c r="R340" s="213"/>
      <c r="S340" s="213"/>
      <c r="T340" s="213"/>
    </row>
    <row r="341" spans="1:20" s="190" customFormat="1" ht="191.25">
      <c r="A341" s="1205"/>
      <c r="B341" s="1205"/>
      <c r="C341" s="1205">
        <v>1</v>
      </c>
      <c r="D341" s="341"/>
      <c r="F341" s="334" t="str">
        <f>"4."&amp;mergeValue(A341) &amp;"."&amp;mergeValue(B341)&amp;"."&amp;mergeValue(C341)</f>
        <v>4.1.1.1</v>
      </c>
      <c r="G341" s="340" t="s">
        <v>498</v>
      </c>
      <c r="H341" s="316"/>
      <c r="I341" s="196" t="s">
        <v>501</v>
      </c>
      <c r="J341" s="333"/>
      <c r="K341" s="213"/>
      <c r="L341" s="213"/>
      <c r="M341" s="213"/>
      <c r="N341" s="213"/>
      <c r="O341" s="213"/>
      <c r="P341" s="213"/>
      <c r="Q341" s="213"/>
      <c r="R341" s="213"/>
      <c r="S341" s="213"/>
      <c r="T341" s="213"/>
    </row>
    <row r="342" spans="1:20" s="190" customFormat="1" ht="33.75" customHeight="1">
      <c r="A342" s="1205"/>
      <c r="B342" s="1205"/>
      <c r="C342" s="1205"/>
      <c r="D342" s="341">
        <v>1</v>
      </c>
      <c r="F342" s="334" t="str">
        <f>"4."&amp;mergeValue(A342) &amp;"."&amp;mergeValue(B342)&amp;"."&amp;mergeValue(C342)&amp;"."&amp;mergeValue(D342)</f>
        <v>4.1.1.1.1</v>
      </c>
      <c r="G342" s="419" t="s">
        <v>499</v>
      </c>
      <c r="H342" s="316"/>
      <c r="I342" s="1206" t="s">
        <v>592</v>
      </c>
      <c r="J342" s="333"/>
      <c r="K342" s="213"/>
      <c r="L342" s="213"/>
      <c r="M342" s="213"/>
      <c r="N342" s="213"/>
      <c r="O342" s="213"/>
      <c r="P342" s="213"/>
      <c r="Q342" s="213"/>
      <c r="R342" s="213"/>
      <c r="S342" s="213"/>
      <c r="T342" s="213"/>
    </row>
    <row r="343" spans="1:20" s="190" customFormat="1" ht="18.75">
      <c r="A343" s="1205"/>
      <c r="B343" s="1205"/>
      <c r="C343" s="1205"/>
      <c r="D343" s="341"/>
      <c r="F343" s="423"/>
      <c r="G343" s="424" t="s">
        <v>4</v>
      </c>
      <c r="H343" s="425"/>
      <c r="I343" s="1206"/>
      <c r="J343" s="333"/>
      <c r="K343" s="213"/>
      <c r="L343" s="213"/>
      <c r="M343" s="213"/>
      <c r="N343" s="213"/>
      <c r="O343" s="213"/>
      <c r="P343" s="213"/>
      <c r="Q343" s="213"/>
      <c r="R343" s="213"/>
      <c r="S343" s="213"/>
      <c r="T343" s="213"/>
    </row>
    <row r="344" spans="1:20" s="190" customFormat="1" ht="18.75">
      <c r="A344" s="1205"/>
      <c r="B344" s="1205"/>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05"/>
      <c r="B345" s="213"/>
      <c r="C345" s="213"/>
      <c r="D345" s="213"/>
      <c r="F345" s="337"/>
      <c r="G345" s="155" t="s">
        <v>507</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506</v>
      </c>
      <c r="H346" s="338"/>
      <c r="I346" s="339"/>
      <c r="J346" s="333"/>
      <c r="K346" s="213"/>
      <c r="L346" s="213"/>
      <c r="M346" s="213"/>
      <c r="N346" s="213"/>
      <c r="O346" s="213"/>
      <c r="P346" s="213"/>
      <c r="Q346" s="213"/>
      <c r="R346" s="213"/>
      <c r="S346" s="213"/>
      <c r="T346" s="213"/>
    </row>
  </sheetData>
  <sheetProtection formatColumns="0" formatRows="0"/>
  <dataConsolidate/>
  <mergeCells count="305">
    <mergeCell ref="O243:BE243"/>
    <mergeCell ref="AT244:AT245"/>
    <mergeCell ref="AU244:AU245"/>
    <mergeCell ref="AV244:AV245"/>
    <mergeCell ref="AW244:AW245"/>
    <mergeCell ref="AM244:AM245"/>
    <mergeCell ref="AN244:AN245"/>
    <mergeCell ref="AO244:AO245"/>
    <mergeCell ref="AP244:AP245"/>
    <mergeCell ref="AF244:AF245"/>
    <mergeCell ref="AG244:AG245"/>
    <mergeCell ref="AH244:AH245"/>
    <mergeCell ref="AI244:AI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BF244:BF246"/>
    <mergeCell ref="R244:R245"/>
    <mergeCell ref="S244:S245"/>
    <mergeCell ref="T244:T245"/>
    <mergeCell ref="U244:U245"/>
    <mergeCell ref="T226:T227"/>
    <mergeCell ref="W226:W228"/>
    <mergeCell ref="U226:U227"/>
    <mergeCell ref="Y244:Y245"/>
    <mergeCell ref="Z244:Z245"/>
    <mergeCell ref="AA244:AA245"/>
    <mergeCell ref="AB244:AB245"/>
    <mergeCell ref="BA244:BA245"/>
    <mergeCell ref="BB244:BB245"/>
    <mergeCell ref="BC244:BC245"/>
    <mergeCell ref="BD244:BD245"/>
    <mergeCell ref="O238:BE238"/>
    <mergeCell ref="O239:BE239"/>
    <mergeCell ref="O240:BE240"/>
    <mergeCell ref="O241:BE241"/>
    <mergeCell ref="O242:BE242"/>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V183 U91:U92 U244 Z244 AB244 AG244 AI244 AN244 AP244 AU244 AW244 BB244 BD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Y244 AA244 AF244 AH244 AM244 AO244 AT244 AV244 BA244 BC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V247:BF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Normal="100" workbookViewId="0">
      <selection activeCell="H47" sqref="H4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28422605</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v>
      </c>
      <c r="F3" s="441"/>
      <c r="G3" s="43"/>
      <c r="H3" s="43"/>
      <c r="I3" s="43"/>
      <c r="J3" s="43"/>
      <c r="K3" s="43"/>
      <c r="L3" s="260"/>
    </row>
    <row r="4" spans="1:12" s="371" customFormat="1" ht="6">
      <c r="A4" s="365"/>
      <c r="B4" s="366"/>
      <c r="C4" s="367"/>
      <c r="D4" s="368"/>
      <c r="E4" s="388"/>
      <c r="F4" s="389"/>
      <c r="G4" s="390"/>
      <c r="I4" s="372"/>
    </row>
    <row r="5" spans="1:12" ht="22.5">
      <c r="D5" s="24"/>
      <c r="E5" s="1147" t="s">
        <v>770</v>
      </c>
      <c r="F5" s="1148"/>
      <c r="G5" s="434"/>
      <c r="J5" s="308"/>
    </row>
    <row r="6" spans="1:12" s="371" customFormat="1" ht="6">
      <c r="A6" s="365"/>
      <c r="B6" s="366"/>
      <c r="C6" s="367"/>
      <c r="D6" s="368"/>
      <c r="E6" s="373"/>
      <c r="F6" s="374"/>
      <c r="G6" s="375"/>
      <c r="I6" s="372"/>
    </row>
    <row r="7" spans="1:12" ht="27">
      <c r="D7" s="24"/>
      <c r="E7" s="25" t="s">
        <v>52</v>
      </c>
      <c r="F7" s="327" t="s">
        <v>150</v>
      </c>
      <c r="G7" s="383"/>
    </row>
    <row r="8" spans="1:12" s="371" customFormat="1" ht="6">
      <c r="A8" s="365"/>
      <c r="B8" s="366"/>
      <c r="C8" s="367"/>
      <c r="D8" s="368"/>
      <c r="E8" s="369"/>
      <c r="F8" s="370"/>
      <c r="G8" s="368"/>
      <c r="I8" s="372"/>
    </row>
    <row r="9" spans="1:12" ht="27">
      <c r="D9" s="24"/>
      <c r="E9" s="25" t="s">
        <v>475</v>
      </c>
      <c r="F9" s="1109" t="s">
        <v>85</v>
      </c>
      <c r="G9" s="382"/>
    </row>
    <row r="10" spans="1:12" s="371" customFormat="1" ht="6">
      <c r="A10" s="376"/>
      <c r="B10" s="366"/>
      <c r="C10" s="367"/>
      <c r="D10" s="377"/>
      <c r="E10" s="373"/>
      <c r="F10" s="378"/>
      <c r="G10" s="379"/>
      <c r="I10" s="372"/>
    </row>
    <row r="11" spans="1:12" ht="27">
      <c r="A11" s="200"/>
      <c r="D11" s="24"/>
      <c r="E11" s="81" t="s">
        <v>473</v>
      </c>
      <c r="F11" s="1120" t="s">
        <v>1676</v>
      </c>
      <c r="G11" s="380"/>
    </row>
    <row r="12" spans="1:12" ht="27">
      <c r="D12" s="24"/>
      <c r="E12" s="81" t="s">
        <v>474</v>
      </c>
      <c r="F12" s="1120" t="s">
        <v>1677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503</v>
      </c>
      <c r="F18" s="328" t="s">
        <v>2276</v>
      </c>
      <c r="G18" s="382"/>
    </row>
    <row r="19" spans="1:9" ht="27">
      <c r="D19" s="24"/>
      <c r="E19" s="81" t="s">
        <v>597</v>
      </c>
      <c r="F19" s="329" t="s">
        <v>2267</v>
      </c>
      <c r="G19" s="382"/>
    </row>
    <row r="20" spans="1:9" ht="27">
      <c r="D20" s="24"/>
      <c r="E20" s="81" t="s">
        <v>596</v>
      </c>
      <c r="F20" s="328" t="s">
        <v>2268</v>
      </c>
      <c r="G20" s="382"/>
    </row>
    <row r="21" spans="1:9" ht="27">
      <c r="D21" s="24"/>
      <c r="E21" s="81" t="s">
        <v>502</v>
      </c>
      <c r="F21" s="328" t="s">
        <v>2275</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502</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2003</v>
      </c>
      <c r="G29" s="381"/>
    </row>
    <row r="30" spans="1:9" ht="27" hidden="1">
      <c r="C30" s="28"/>
      <c r="D30" s="29"/>
      <c r="E30" s="52" t="s">
        <v>203</v>
      </c>
      <c r="F30" s="332"/>
      <c r="G30" s="381"/>
    </row>
    <row r="31" spans="1:9" ht="27">
      <c r="C31" s="28"/>
      <c r="D31" s="29"/>
      <c r="E31" s="30" t="s">
        <v>53</v>
      </c>
      <c r="F31" s="331" t="s">
        <v>2004</v>
      </c>
      <c r="G31" s="381"/>
    </row>
    <row r="32" spans="1:9" ht="27">
      <c r="C32" s="28"/>
      <c r="D32" s="29"/>
      <c r="E32" s="30" t="s">
        <v>54</v>
      </c>
      <c r="F32" s="331" t="s">
        <v>2000</v>
      </c>
      <c r="G32" s="381"/>
      <c r="H32" s="31"/>
    </row>
    <row r="33" spans="1:9" s="371" customFormat="1" ht="6">
      <c r="A33" s="376"/>
      <c r="B33" s="366"/>
      <c r="C33" s="367"/>
      <c r="D33" s="377"/>
      <c r="E33" s="373"/>
      <c r="F33" s="378"/>
      <c r="G33" s="379"/>
      <c r="I33" s="372"/>
    </row>
    <row r="34" spans="1:9" ht="27">
      <c r="A34" s="199"/>
      <c r="D34" s="26"/>
      <c r="E34" s="798" t="s">
        <v>724</v>
      </c>
      <c r="F34" s="1121"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1109" t="s">
        <v>84</v>
      </c>
      <c r="G38" s="382"/>
      <c r="I38" s="19"/>
    </row>
    <row r="39" spans="1:9" s="371" customFormat="1" ht="6">
      <c r="A39" s="376"/>
      <c r="B39" s="366"/>
      <c r="C39" s="367"/>
      <c r="D39" s="377"/>
      <c r="E39" s="373"/>
      <c r="F39" s="378"/>
      <c r="G39" s="379"/>
      <c r="I39" s="372"/>
    </row>
    <row r="40" spans="1:9" ht="27">
      <c r="A40" s="201"/>
      <c r="B40" s="92"/>
      <c r="D40" s="33"/>
      <c r="E40" s="32" t="s">
        <v>547</v>
      </c>
      <c r="F40" s="328" t="s">
        <v>2269</v>
      </c>
      <c r="G40" s="380"/>
    </row>
    <row r="41" spans="1:9" ht="27">
      <c r="A41" s="201"/>
      <c r="B41" s="92"/>
      <c r="D41" s="33"/>
      <c r="E41" s="41" t="s">
        <v>548</v>
      </c>
      <c r="F41" s="328" t="s">
        <v>2270</v>
      </c>
      <c r="G41" s="380"/>
    </row>
    <row r="42" spans="1:9" ht="19.5">
      <c r="D42" s="24"/>
      <c r="E42" s="25"/>
      <c r="F42" s="444" t="s">
        <v>579</v>
      </c>
      <c r="G42" s="21"/>
    </row>
    <row r="43" spans="1:9" ht="27">
      <c r="A43" s="201"/>
      <c r="D43" s="21"/>
      <c r="E43" s="442" t="s">
        <v>87</v>
      </c>
      <c r="F43" s="448" t="s">
        <v>2271</v>
      </c>
      <c r="G43" s="380"/>
    </row>
    <row r="44" spans="1:9" ht="27">
      <c r="A44" s="201"/>
      <c r="B44" s="92"/>
      <c r="D44" s="33"/>
      <c r="E44" s="442" t="s">
        <v>88</v>
      </c>
      <c r="F44" s="448" t="s">
        <v>2272</v>
      </c>
      <c r="G44" s="380"/>
    </row>
    <row r="45" spans="1:9" ht="27">
      <c r="A45" s="201"/>
      <c r="B45" s="92"/>
      <c r="D45" s="33"/>
      <c r="E45" s="442" t="s">
        <v>580</v>
      </c>
      <c r="F45" s="448" t="s">
        <v>2273</v>
      </c>
      <c r="G45" s="380"/>
    </row>
    <row r="46" spans="1:9" ht="27">
      <c r="D46" s="24"/>
      <c r="E46" s="443" t="s">
        <v>581</v>
      </c>
      <c r="F46" s="448" t="s">
        <v>2274</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549</v>
      </c>
      <c r="AX1" s="408" t="s">
        <v>550</v>
      </c>
      <c r="AZ1" s="1327" t="s">
        <v>582</v>
      </c>
      <c r="BA1" s="1327"/>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754" t="s">
        <v>310</v>
      </c>
      <c r="AF2" s="45" t="s">
        <v>36</v>
      </c>
      <c r="AH2" s="143" t="s">
        <v>342</v>
      </c>
      <c r="AI2" s="143" t="s">
        <v>342</v>
      </c>
      <c r="AK2" s="143" t="s">
        <v>346</v>
      </c>
      <c r="AM2" s="143" t="s">
        <v>356</v>
      </c>
      <c r="AP2" s="1125" t="s">
        <v>613</v>
      </c>
      <c r="AQ2" s="1034" t="s">
        <v>771</v>
      </c>
      <c r="AS2" s="44" t="s">
        <v>374</v>
      </c>
      <c r="AU2" s="45" t="s">
        <v>377</v>
      </c>
      <c r="AW2" s="409" t="s">
        <v>551</v>
      </c>
      <c r="AX2" s="410" t="s">
        <v>551</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754" t="s">
        <v>311</v>
      </c>
      <c r="AF3" s="45" t="s">
        <v>37</v>
      </c>
      <c r="AH3" s="143" t="s">
        <v>365</v>
      </c>
      <c r="AI3" s="143" t="s">
        <v>344</v>
      </c>
      <c r="AK3" s="143" t="s">
        <v>347</v>
      </c>
      <c r="AM3" s="143" t="s">
        <v>357</v>
      </c>
      <c r="AP3" s="1125" t="s">
        <v>772</v>
      </c>
      <c r="AQ3" s="1034" t="s">
        <v>614</v>
      </c>
      <c r="AS3" s="44" t="s">
        <v>375</v>
      </c>
      <c r="AU3" s="45" t="s">
        <v>378</v>
      </c>
      <c r="AW3" s="409" t="s">
        <v>552</v>
      </c>
      <c r="AX3" s="410" t="s">
        <v>552</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472</v>
      </c>
      <c r="S4" s="181" t="s">
        <v>28</v>
      </c>
      <c r="T4" s="182" t="s">
        <v>32</v>
      </c>
      <c r="U4" s="178" t="s">
        <v>38</v>
      </c>
      <c r="V4" s="1038">
        <v>3</v>
      </c>
      <c r="W4" s="459"/>
      <c r="X4" s="460" t="s">
        <v>762</v>
      </c>
      <c r="Y4" s="752" t="s">
        <v>638</v>
      </c>
      <c r="Z4" s="208"/>
      <c r="AC4" s="44" t="s">
        <v>312</v>
      </c>
      <c r="AD4" s="754" t="s">
        <v>312</v>
      </c>
      <c r="AF4" s="45" t="s">
        <v>38</v>
      </c>
      <c r="AH4" s="45" t="s">
        <v>368</v>
      </c>
      <c r="AK4" s="143" t="s">
        <v>348</v>
      </c>
      <c r="AM4" s="143" t="s">
        <v>358</v>
      </c>
      <c r="AP4" s="1125" t="s">
        <v>771</v>
      </c>
      <c r="AQ4" s="1034" t="s">
        <v>615</v>
      </c>
      <c r="AS4" s="44" t="s">
        <v>345</v>
      </c>
      <c r="AU4" s="45" t="s">
        <v>379</v>
      </c>
      <c r="AW4" s="409" t="s">
        <v>553</v>
      </c>
      <c r="AX4" s="410" t="s">
        <v>553</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5" t="s">
        <v>614</v>
      </c>
      <c r="AQ5" s="1034" t="s">
        <v>762</v>
      </c>
      <c r="AU5" s="45" t="s">
        <v>380</v>
      </c>
      <c r="AW5" s="409" t="s">
        <v>554</v>
      </c>
      <c r="AX5" s="410" t="s">
        <v>554</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8"/>
      <c r="AH6" s="143" t="s">
        <v>367</v>
      </c>
      <c r="AK6" s="143" t="s">
        <v>350</v>
      </c>
      <c r="AM6" s="143" t="s">
        <v>360</v>
      </c>
      <c r="AP6" s="1125" t="s">
        <v>615</v>
      </c>
      <c r="AQ6" s="1034" t="s">
        <v>616</v>
      </c>
      <c r="AU6" s="219" t="s">
        <v>381</v>
      </c>
      <c r="AW6" s="409" t="s">
        <v>555</v>
      </c>
      <c r="AX6" s="410" t="s">
        <v>555</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8"/>
      <c r="AH7" s="143" t="s">
        <v>343</v>
      </c>
      <c r="AK7" s="143" t="s">
        <v>351</v>
      </c>
      <c r="AM7" s="143" t="s">
        <v>361</v>
      </c>
      <c r="AP7" s="1125" t="s">
        <v>762</v>
      </c>
      <c r="AQ7" s="1034" t="s">
        <v>617</v>
      </c>
      <c r="AU7" s="219" t="s">
        <v>382</v>
      </c>
      <c r="AW7" s="409" t="s">
        <v>556</v>
      </c>
      <c r="AX7" s="410" t="s">
        <v>556</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8"/>
      <c r="AK8" s="143" t="s">
        <v>352</v>
      </c>
      <c r="AP8" s="1125" t="s">
        <v>616</v>
      </c>
      <c r="AQ8" s="1034" t="s">
        <v>620</v>
      </c>
      <c r="AU8" s="219" t="s">
        <v>383</v>
      </c>
      <c r="AW8" s="409" t="s">
        <v>557</v>
      </c>
      <c r="AX8" s="410" t="s">
        <v>557</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8"/>
      <c r="AK9" s="143" t="s">
        <v>353</v>
      </c>
      <c r="AP9" s="1125" t="s">
        <v>617</v>
      </c>
      <c r="AQ9" s="1034" t="s">
        <v>619</v>
      </c>
      <c r="AW9" s="409" t="s">
        <v>558</v>
      </c>
      <c r="AX9" s="410" t="s">
        <v>558</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25" t="s">
        <v>620</v>
      </c>
      <c r="AQ10" s="1034" t="s">
        <v>618</v>
      </c>
      <c r="AW10" s="409" t="s">
        <v>559</v>
      </c>
      <c r="AX10" s="410" t="s">
        <v>559</v>
      </c>
    </row>
    <row r="11" spans="1:55" ht="22.5">
      <c r="A11" s="6" t="s">
        <v>110</v>
      </c>
      <c r="B11" s="44">
        <v>2009</v>
      </c>
      <c r="E11" s="143" t="s">
        <v>195</v>
      </c>
      <c r="F11" s="147"/>
      <c r="I11" s="143" t="s">
        <v>209</v>
      </c>
      <c r="O11" s="527" t="s">
        <v>652</v>
      </c>
      <c r="V11" s="1039" t="s">
        <v>209</v>
      </c>
      <c r="W11" s="461"/>
      <c r="X11" s="460" t="s">
        <v>620</v>
      </c>
      <c r="Y11" s="752" t="s">
        <v>674</v>
      </c>
      <c r="Z11" s="208"/>
      <c r="AP11" s="1125" t="s">
        <v>619</v>
      </c>
      <c r="AQ11" s="741" t="s">
        <v>613</v>
      </c>
      <c r="AW11" s="409" t="s">
        <v>560</v>
      </c>
      <c r="AX11" s="410" t="s">
        <v>560</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5" t="s">
        <v>618</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561</v>
      </c>
      <c r="AX23" s="410" t="s">
        <v>561</v>
      </c>
    </row>
    <row r="24" spans="1:50" ht="21" customHeight="1">
      <c r="A24" s="6" t="s">
        <v>120</v>
      </c>
      <c r="B24" s="44">
        <v>2022</v>
      </c>
      <c r="AW24" s="409" t="s">
        <v>562</v>
      </c>
      <c r="AX24" s="410" t="s">
        <v>562</v>
      </c>
    </row>
    <row r="25" spans="1:50">
      <c r="A25" s="6" t="s">
        <v>121</v>
      </c>
      <c r="B25" s="44">
        <v>2023</v>
      </c>
      <c r="AW25" s="409" t="s">
        <v>563</v>
      </c>
      <c r="AX25" s="410" t="s">
        <v>563</v>
      </c>
    </row>
    <row r="26" spans="1:50">
      <c r="A26" s="6" t="s">
        <v>122</v>
      </c>
      <c r="B26" s="44">
        <v>2024</v>
      </c>
      <c r="AX26" s="410" t="s">
        <v>564</v>
      </c>
    </row>
    <row r="27" spans="1:50">
      <c r="A27" s="6" t="s">
        <v>123</v>
      </c>
      <c r="B27" s="44">
        <v>2025</v>
      </c>
      <c r="AX27" s="410" t="s">
        <v>565</v>
      </c>
    </row>
    <row r="28" spans="1:50">
      <c r="A28" s="6" t="s">
        <v>124</v>
      </c>
      <c r="D28" s="269"/>
      <c r="E28" s="270"/>
      <c r="F28" s="270"/>
      <c r="H28" s="271" t="s">
        <v>408</v>
      </c>
      <c r="AX28" s="410" t="s">
        <v>566</v>
      </c>
    </row>
    <row r="29" spans="1:50">
      <c r="A29" s="6" t="s">
        <v>125</v>
      </c>
      <c r="D29" s="272" t="s">
        <v>409</v>
      </c>
      <c r="E29" s="273" t="str">
        <f>IF(periodStart = "","", periodStart)</f>
        <v>01.01.2019</v>
      </c>
      <c r="F29" s="273" t="str">
        <f>IF(periodEnd = "","", periodEnd)</f>
        <v>31.12.2023</v>
      </c>
      <c r="H29" s="274" t="s">
        <v>2319</v>
      </c>
      <c r="AX29" s="410" t="s">
        <v>567</v>
      </c>
    </row>
    <row r="30" spans="1:50">
      <c r="A30" s="6" t="s">
        <v>126</v>
      </c>
      <c r="D30" s="275"/>
      <c r="E30" s="276"/>
      <c r="F30" s="276"/>
      <c r="AX30" s="410" t="s">
        <v>568</v>
      </c>
    </row>
    <row r="31" spans="1:50" ht="12.75">
      <c r="A31" s="6" t="s">
        <v>127</v>
      </c>
      <c r="D31" s="269"/>
      <c r="E31" s="270"/>
      <c r="F31" s="270"/>
      <c r="H31" s="277"/>
      <c r="AX31" s="410" t="s">
        <v>569</v>
      </c>
    </row>
    <row r="32" spans="1:50">
      <c r="A32" s="6" t="s">
        <v>128</v>
      </c>
      <c r="D32" s="272" t="s">
        <v>410</v>
      </c>
      <c r="E32" s="278"/>
      <c r="F32" s="278"/>
      <c r="H32" s="279" t="s">
        <v>411</v>
      </c>
      <c r="O32" s="528" t="s">
        <v>643</v>
      </c>
      <c r="AX32" s="410" t="s">
        <v>570</v>
      </c>
    </row>
    <row r="33" spans="1:50">
      <c r="A33" s="6" t="s">
        <v>129</v>
      </c>
      <c r="O33" s="528" t="s">
        <v>644</v>
      </c>
      <c r="AX33" s="410" t="s">
        <v>571</v>
      </c>
    </row>
    <row r="34" spans="1:50">
      <c r="A34" s="6" t="s">
        <v>130</v>
      </c>
      <c r="O34" s="528" t="s">
        <v>645</v>
      </c>
      <c r="AX34" s="410" t="s">
        <v>572</v>
      </c>
    </row>
    <row r="35" spans="1:50">
      <c r="A35" s="6" t="s">
        <v>131</v>
      </c>
      <c r="O35" s="528" t="s">
        <v>646</v>
      </c>
      <c r="X35" s="528"/>
      <c r="Y35" s="528"/>
      <c r="AX35" s="410" t="s">
        <v>573</v>
      </c>
    </row>
    <row r="36" spans="1:50">
      <c r="A36" s="6" t="s">
        <v>95</v>
      </c>
      <c r="O36" s="528" t="s">
        <v>647</v>
      </c>
      <c r="AX36" s="410" t="s">
        <v>574</v>
      </c>
    </row>
    <row r="37" spans="1:50">
      <c r="A37" s="6" t="s">
        <v>96</v>
      </c>
      <c r="O37" s="528" t="s">
        <v>648</v>
      </c>
      <c r="AX37" s="410" t="s">
        <v>575</v>
      </c>
    </row>
    <row r="38" spans="1:50">
      <c r="A38" s="6" t="s">
        <v>97</v>
      </c>
      <c r="O38" s="528" t="s">
        <v>649</v>
      </c>
      <c r="AX38" s="410" t="s">
        <v>576</v>
      </c>
    </row>
    <row r="39" spans="1:50">
      <c r="A39" s="6" t="s">
        <v>98</v>
      </c>
      <c r="O39" s="528" t="s">
        <v>650</v>
      </c>
      <c r="AX39" s="410" t="s">
        <v>524</v>
      </c>
    </row>
    <row r="40" spans="1:50">
      <c r="A40" s="6" t="s">
        <v>99</v>
      </c>
      <c r="O40" s="528" t="s">
        <v>651</v>
      </c>
      <c r="AX40" s="410" t="s">
        <v>525</v>
      </c>
    </row>
    <row r="41" spans="1:50">
      <c r="A41" s="6" t="s">
        <v>100</v>
      </c>
      <c r="O41" s="528" t="s">
        <v>652</v>
      </c>
      <c r="AX41" s="410" t="s">
        <v>526</v>
      </c>
    </row>
    <row r="42" spans="1:50">
      <c r="A42" s="6" t="s">
        <v>132</v>
      </c>
      <c r="AX42" s="410" t="s">
        <v>527</v>
      </c>
    </row>
    <row r="43" spans="1:50">
      <c r="A43" s="6" t="s">
        <v>133</v>
      </c>
      <c r="AX43" s="410" t="s">
        <v>528</v>
      </c>
    </row>
    <row r="44" spans="1:50">
      <c r="A44" s="6" t="s">
        <v>134</v>
      </c>
      <c r="AX44" s="410" t="s">
        <v>529</v>
      </c>
    </row>
    <row r="45" spans="1:50">
      <c r="A45" s="6" t="s">
        <v>135</v>
      </c>
      <c r="AX45" s="410" t="s">
        <v>530</v>
      </c>
    </row>
    <row r="46" spans="1:50">
      <c r="A46" s="6" t="s">
        <v>136</v>
      </c>
      <c r="AX46" s="410" t="s">
        <v>531</v>
      </c>
    </row>
    <row r="47" spans="1:50">
      <c r="A47" s="6" t="s">
        <v>157</v>
      </c>
      <c r="AX47" s="410" t="s">
        <v>532</v>
      </c>
    </row>
    <row r="48" spans="1:50">
      <c r="A48" s="6" t="s">
        <v>158</v>
      </c>
      <c r="AX48" s="410" t="s">
        <v>533</v>
      </c>
    </row>
    <row r="49" spans="1:50">
      <c r="A49" s="6" t="s">
        <v>159</v>
      </c>
      <c r="AX49" s="410" t="s">
        <v>534</v>
      </c>
    </row>
    <row r="50" spans="1:50">
      <c r="A50" s="6" t="s">
        <v>137</v>
      </c>
      <c r="AX50" s="410" t="s">
        <v>535</v>
      </c>
    </row>
    <row r="51" spans="1:50">
      <c r="A51" s="6" t="s">
        <v>138</v>
      </c>
      <c r="AX51" s="410" t="s">
        <v>536</v>
      </c>
    </row>
    <row r="52" spans="1:50">
      <c r="A52" s="6" t="s">
        <v>139</v>
      </c>
      <c r="AX52" s="410" t="s">
        <v>537</v>
      </c>
    </row>
    <row r="53" spans="1:50">
      <c r="A53" s="6" t="s">
        <v>140</v>
      </c>
      <c r="X53" s="480"/>
      <c r="AX53" s="410" t="s">
        <v>538</v>
      </c>
    </row>
    <row r="54" spans="1:50">
      <c r="A54" s="6" t="s">
        <v>141</v>
      </c>
      <c r="X54" s="480"/>
      <c r="AX54" s="410" t="s">
        <v>539</v>
      </c>
    </row>
    <row r="55" spans="1:50">
      <c r="A55" s="6" t="s">
        <v>142</v>
      </c>
      <c r="X55" s="480"/>
      <c r="AX55" s="410" t="s">
        <v>540</v>
      </c>
    </row>
    <row r="56" spans="1:50">
      <c r="A56" s="6" t="s">
        <v>143</v>
      </c>
      <c r="X56" s="480"/>
      <c r="AX56" s="410" t="s">
        <v>541</v>
      </c>
    </row>
    <row r="57" spans="1:50">
      <c r="A57" s="6" t="s">
        <v>388</v>
      </c>
      <c r="X57" s="480"/>
      <c r="AX57" s="410" t="s">
        <v>542</v>
      </c>
    </row>
    <row r="58" spans="1:50">
      <c r="A58" s="6" t="s">
        <v>144</v>
      </c>
      <c r="X58" s="480"/>
      <c r="AX58" s="410" t="s">
        <v>543</v>
      </c>
    </row>
    <row r="59" spans="1:50">
      <c r="A59" s="6" t="s">
        <v>145</v>
      </c>
      <c r="X59" s="480"/>
      <c r="AX59" s="410" t="s">
        <v>544</v>
      </c>
    </row>
    <row r="60" spans="1:50">
      <c r="A60" s="6" t="s">
        <v>146</v>
      </c>
      <c r="X60" s="480"/>
      <c r="AX60" s="410" t="s">
        <v>545</v>
      </c>
    </row>
    <row r="61" spans="1:50">
      <c r="A61" s="6" t="s">
        <v>147</v>
      </c>
      <c r="X61" s="480"/>
      <c r="AX61" s="410" t="s">
        <v>546</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CheckCyan">
    <tabColor indexed="47"/>
  </sheetPr>
  <dimension ref="A1:A15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2">
        <f>IF('Форма 4.7'!$F$19="",1,0)</f>
        <v>0</v>
      </c>
    </row>
    <row r="109" spans="1:1">
      <c r="A109" s="1102">
        <f>IF('Форма 4.7'!$E$19="",1,0)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2">
        <f>IF('Перечень тарифов'!$G$21="",1,0)</f>
        <v>0</v>
      </c>
    </row>
    <row r="117" spans="1:1">
      <c r="A117" s="1102">
        <f>IF('Форма 4.2.1 | Т-ТЭ | потр'!$O$24="",1,0)</f>
        <v>0</v>
      </c>
    </row>
    <row r="118" spans="1:1">
      <c r="A118" s="1102">
        <f>IF('Форма 4.2.1 | Т-ТЭ | потр'!$Y$24="",1,0)</f>
        <v>0</v>
      </c>
    </row>
    <row r="119" spans="1:1">
      <c r="A119" s="1102">
        <f>IF('Форма 4.2.1 | Т-ТЭ | потр'!$AA$24="",1,0)</f>
        <v>0</v>
      </c>
    </row>
    <row r="120" spans="1:1">
      <c r="A120" s="1102">
        <f>IF('Форма 4.2.1 | Т-ТЭ | потр'!$V$24="",1,0)</f>
        <v>0</v>
      </c>
    </row>
    <row r="121" spans="1:1">
      <c r="A121" s="1102">
        <f>IF('Форма 4.2.1 | Т-ТЭ | потр'!$Z$24="",1,0)</f>
        <v>0</v>
      </c>
    </row>
    <row r="122" spans="1:1">
      <c r="A122" s="1102">
        <f>IF('Форма 4.2.1 | Т-ТЭ | потр'!$AB$24="",1,0)</f>
        <v>0</v>
      </c>
    </row>
    <row r="123" spans="1:1">
      <c r="A123" s="1102">
        <f>IF('Форма 4.2.1 | Т-ТЭ | потр'!$AF$24="",1,0)</f>
        <v>0</v>
      </c>
    </row>
    <row r="124" spans="1:1">
      <c r="A124" s="1102">
        <f>IF('Форма 4.2.1 | Т-ТЭ | потр'!$AH$24="",1,0)</f>
        <v>0</v>
      </c>
    </row>
    <row r="125" spans="1:1">
      <c r="A125" s="1102">
        <f>IF('Форма 4.2.1 | Т-ТЭ | потр'!$AC$24="",1,0)</f>
        <v>0</v>
      </c>
    </row>
    <row r="126" spans="1:1">
      <c r="A126" s="1102">
        <f>IF('Форма 4.2.1 | Т-ТЭ | потр'!$AG$24="",1,0)</f>
        <v>0</v>
      </c>
    </row>
    <row r="127" spans="1:1">
      <c r="A127" s="1102">
        <f>IF('Форма 4.2.1 | Т-ТЭ | потр'!$AI$24="",1,0)</f>
        <v>0</v>
      </c>
    </row>
    <row r="128" spans="1:1">
      <c r="A128" s="1102">
        <f>IF('Форма 4.2.1 | Т-ТЭ | потр'!$AM$24="",1,0)</f>
        <v>0</v>
      </c>
    </row>
    <row r="129" spans="1:1">
      <c r="A129" s="1102">
        <f>IF('Форма 4.2.1 | Т-ТЭ | потр'!$AO$24="",1,0)</f>
        <v>0</v>
      </c>
    </row>
    <row r="130" spans="1:1">
      <c r="A130" s="1102">
        <f>IF('Форма 4.2.1 | Т-ТЭ | потр'!$AJ$24="",1,0)</f>
        <v>0</v>
      </c>
    </row>
    <row r="131" spans="1:1">
      <c r="A131" s="1102">
        <f>IF('Форма 4.2.1 | Т-ТЭ | потр'!$AN$24="",1,0)</f>
        <v>0</v>
      </c>
    </row>
    <row r="132" spans="1:1">
      <c r="A132" s="1102">
        <f>IF('Форма 4.2.1 | Т-ТЭ | потр'!$AP$24="",1,0)</f>
        <v>0</v>
      </c>
    </row>
    <row r="133" spans="1:1">
      <c r="A133" s="1102">
        <f>IF('Форма 4.2.1 | Т-ТЭ | потр'!$AT$24="",1,0)</f>
        <v>0</v>
      </c>
    </row>
    <row r="134" spans="1:1">
      <c r="A134" s="1102">
        <f>IF('Форма 4.2.1 | Т-ТЭ | потр'!$AV$24="",1,0)</f>
        <v>0</v>
      </c>
    </row>
    <row r="135" spans="1:1">
      <c r="A135" s="1102">
        <f>IF('Форма 4.2.1 | Т-ТЭ | потр'!$AQ$24="",1,0)</f>
        <v>0</v>
      </c>
    </row>
    <row r="136" spans="1:1">
      <c r="A136" s="1102">
        <f>IF('Форма 4.2.1 | Т-ТЭ | потр'!$AU$24="",1,0)</f>
        <v>0</v>
      </c>
    </row>
    <row r="137" spans="1:1">
      <c r="A137" s="1102">
        <f>IF('Форма 4.2.1 | Т-ТЭ | потр'!$AW$24="",1,0)</f>
        <v>0</v>
      </c>
    </row>
    <row r="138" spans="1:1">
      <c r="A138" s="1102">
        <f>IF('Форма 4.2.1 | Т-ТЭ | потр'!$BA$24="",1,0)</f>
        <v>0</v>
      </c>
    </row>
    <row r="139" spans="1:1">
      <c r="A139" s="1102">
        <f>IF('Форма 4.2.1 | Т-ТЭ | потр'!$BC$24="",1,0)</f>
        <v>0</v>
      </c>
    </row>
    <row r="140" spans="1:1">
      <c r="A140" s="1102">
        <f>IF('Форма 4.2.1 | Т-ТЭ | потр'!$AX$24="",1,0)</f>
        <v>0</v>
      </c>
    </row>
    <row r="141" spans="1:1">
      <c r="A141" s="1102">
        <f>IF('Форма 4.2.1 | Т-ТЭ | потр'!$BB$24="",1,0)</f>
        <v>0</v>
      </c>
    </row>
    <row r="142" spans="1:1">
      <c r="A142" s="1102">
        <f>IF('Форма 4.2.1 | Т-ТЭ | потр'!$BD$24="",1,0)</f>
        <v>0</v>
      </c>
    </row>
    <row r="143" spans="1:1">
      <c r="A143" s="1117">
        <f>IF('Форма 4.7'!$E$13="",1,0)</f>
        <v>0</v>
      </c>
    </row>
    <row r="144" spans="1:1">
      <c r="A144" s="1117">
        <f>IF('Форма 4.7'!$F$13="",1,0)</f>
        <v>0</v>
      </c>
    </row>
    <row r="145" spans="1:1">
      <c r="A145" s="1117">
        <f>IF('Форма 4.7'!$E$14="",1,0)</f>
        <v>0</v>
      </c>
    </row>
    <row r="146" spans="1:1">
      <c r="A146" s="1117">
        <f>IF('Форма 4.7'!$F$14="",1,0)</f>
        <v>0</v>
      </c>
    </row>
    <row r="147" spans="1:1">
      <c r="A147" s="1117">
        <f>IF('Форма 4.7'!$E$15="",1,0)</f>
        <v>0</v>
      </c>
    </row>
    <row r="148" spans="1:1">
      <c r="A148" s="1117">
        <f>IF('Форма 4.7'!$F$15="",1,0)</f>
        <v>0</v>
      </c>
    </row>
    <row r="149" spans="1:1">
      <c r="A149" s="1117">
        <f>IF('Форма 4.7'!$E$16="",1,0)</f>
        <v>0</v>
      </c>
    </row>
    <row r="150" spans="1:1">
      <c r="A150" s="1117">
        <f>IF('Форма 4.7'!$F$16="",1,0)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513</v>
      </c>
      <c r="B1" s="1125" t="s">
        <v>514</v>
      </c>
      <c r="C1" s="1125" t="s">
        <v>67</v>
      </c>
    </row>
    <row r="2" spans="1:3">
      <c r="A2" s="1125">
        <v>4189678</v>
      </c>
      <c r="B2" s="1125" t="s">
        <v>1673</v>
      </c>
      <c r="C2" s="1125" t="s">
        <v>1674</v>
      </c>
    </row>
    <row r="3" spans="1:3">
      <c r="A3" s="1125">
        <v>4190415</v>
      </c>
      <c r="B3" s="1125" t="s">
        <v>1675</v>
      </c>
      <c r="C3" s="1125" t="s">
        <v>1674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3" t="s">
        <v>2278</v>
      </c>
    </row>
    <row r="4" spans="2:2">
      <c r="B4" s="353" t="s">
        <v>517</v>
      </c>
    </row>
    <row r="5" spans="2:2">
      <c r="B5" s="353" t="s">
        <v>518</v>
      </c>
    </row>
    <row r="6" spans="2:2">
      <c r="B6" s="353"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613</v>
      </c>
    </row>
    <row r="3" spans="1:2">
      <c r="A3" s="1125">
        <v>4213784</v>
      </c>
      <c r="B3" s="1125" t="s">
        <v>772</v>
      </c>
    </row>
    <row r="4" spans="1:2">
      <c r="A4" s="1125">
        <v>4213781</v>
      </c>
      <c r="B4" s="1125" t="s">
        <v>771</v>
      </c>
    </row>
    <row r="5" spans="1:2">
      <c r="A5" s="1125">
        <v>4213776</v>
      </c>
      <c r="B5" s="1125" t="s">
        <v>614</v>
      </c>
    </row>
    <row r="6" spans="1:2">
      <c r="A6" s="1125">
        <v>4213777</v>
      </c>
      <c r="B6" s="1125" t="s">
        <v>615</v>
      </c>
    </row>
    <row r="7" spans="1:2">
      <c r="A7" s="1125">
        <v>4238670</v>
      </c>
      <c r="B7" s="1125" t="s">
        <v>762</v>
      </c>
    </row>
    <row r="8" spans="1:2">
      <c r="A8" s="1125">
        <v>4213778</v>
      </c>
      <c r="B8" s="1125" t="s">
        <v>616</v>
      </c>
    </row>
    <row r="9" spans="1:2">
      <c r="A9" s="1125">
        <v>4213780</v>
      </c>
      <c r="B9" s="1125" t="s">
        <v>617</v>
      </c>
    </row>
    <row r="10" spans="1:2">
      <c r="A10" s="1125">
        <v>4213779</v>
      </c>
      <c r="B10" s="1125" t="s">
        <v>620</v>
      </c>
    </row>
    <row r="11" spans="1:2">
      <c r="A11" s="1125">
        <v>4213783</v>
      </c>
      <c r="B11" s="1125" t="s">
        <v>619</v>
      </c>
    </row>
    <row r="12" spans="1:2">
      <c r="A12" s="1125">
        <v>4213782</v>
      </c>
      <c r="B12" s="1125"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1663</v>
      </c>
    </row>
    <row r="3" spans="1:2">
      <c r="A3" s="1125">
        <v>4190065</v>
      </c>
      <c r="B3" s="1125" t="s">
        <v>1664</v>
      </c>
    </row>
    <row r="4" spans="1:2">
      <c r="A4" s="1125">
        <v>4190066</v>
      </c>
      <c r="B4" s="1125" t="s">
        <v>1665</v>
      </c>
    </row>
    <row r="5" spans="1:2">
      <c r="A5" s="1125">
        <v>4190067</v>
      </c>
      <c r="B5" s="1125" t="s">
        <v>1666</v>
      </c>
    </row>
    <row r="6" spans="1:2">
      <c r="A6" s="1125">
        <v>4190068</v>
      </c>
      <c r="B6" s="1125" t="s">
        <v>1667</v>
      </c>
    </row>
    <row r="7" spans="1:2">
      <c r="A7" s="1125">
        <v>4190069</v>
      </c>
      <c r="B7" s="1125" t="s">
        <v>1668</v>
      </c>
    </row>
    <row r="8" spans="1:2">
      <c r="A8" s="1125">
        <v>4190070</v>
      </c>
      <c r="B8" s="1125" t="s">
        <v>1669</v>
      </c>
    </row>
    <row r="9" spans="1:2">
      <c r="A9" s="1125">
        <v>4190071</v>
      </c>
      <c r="B9" s="1125" t="s">
        <v>1670</v>
      </c>
    </row>
    <row r="10" spans="1:2">
      <c r="A10" s="1125">
        <v>4190072</v>
      </c>
      <c r="B10" s="1125" t="s">
        <v>1671</v>
      </c>
    </row>
    <row r="11" spans="1:2">
      <c r="A11" s="1125">
        <v>4190073</v>
      </c>
      <c r="B11" s="1125" t="s">
        <v>1672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26" sqref="E26"/>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516</v>
      </c>
      <c r="L1" s="360" t="s">
        <v>401</v>
      </c>
      <c r="M1" s="395" t="s">
        <v>515</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54" t="s">
        <v>397</v>
      </c>
      <c r="E4" s="1155"/>
      <c r="F4" s="1155"/>
      <c r="G4" s="1155"/>
      <c r="H4" s="1156"/>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57"/>
      <c r="E6" s="1157"/>
      <c r="F6" s="1158" t="s">
        <v>84</v>
      </c>
      <c r="G6" s="1158"/>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59" t="s">
        <v>16</v>
      </c>
      <c r="E8" s="1159"/>
      <c r="F8" s="1159" t="s">
        <v>398</v>
      </c>
      <c r="G8" s="1159"/>
      <c r="H8" s="1159"/>
      <c r="I8" s="1160" t="s">
        <v>399</v>
      </c>
      <c r="J8" s="1160"/>
      <c r="K8" s="1160"/>
      <c r="L8" s="1160"/>
      <c r="M8" s="211"/>
      <c r="N8" s="211"/>
      <c r="O8" s="211"/>
      <c r="P8" s="211"/>
      <c r="Q8" s="359"/>
      <c r="R8" s="211"/>
      <c r="S8" s="356"/>
      <c r="T8" s="356"/>
      <c r="U8" s="356"/>
      <c r="V8" s="356"/>
    </row>
    <row r="9" spans="1:256" s="126" customFormat="1" ht="20.25" customHeight="1">
      <c r="A9" s="125"/>
      <c r="B9" s="36"/>
      <c r="C9" s="229"/>
      <c r="D9" s="239" t="s">
        <v>92</v>
      </c>
      <c r="E9" s="239" t="s">
        <v>400</v>
      </c>
      <c r="F9" s="1150" t="s">
        <v>92</v>
      </c>
      <c r="G9" s="1151"/>
      <c r="H9" s="240" t="s">
        <v>400</v>
      </c>
      <c r="I9" s="1152" t="s">
        <v>92</v>
      </c>
      <c r="J9" s="1152"/>
      <c r="K9" s="240" t="s">
        <v>400</v>
      </c>
      <c r="L9" s="240" t="s">
        <v>401</v>
      </c>
      <c r="M9" s="211"/>
      <c r="N9" s="211"/>
      <c r="O9" s="211"/>
      <c r="P9" s="211"/>
      <c r="Q9" s="359"/>
      <c r="R9" s="211"/>
      <c r="S9" s="356"/>
      <c r="T9" s="356"/>
      <c r="U9" s="356"/>
      <c r="V9" s="356"/>
    </row>
    <row r="10" spans="1:256" ht="12" customHeight="1">
      <c r="C10" s="248"/>
      <c r="D10" s="354" t="s">
        <v>93</v>
      </c>
      <c r="E10" s="354" t="s">
        <v>49</v>
      </c>
      <c r="F10" s="1153" t="s">
        <v>50</v>
      </c>
      <c r="G10" s="1153"/>
      <c r="H10" s="354" t="s">
        <v>51</v>
      </c>
      <c r="I10" s="1153" t="s">
        <v>68</v>
      </c>
      <c r="J10" s="1153"/>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523</v>
      </c>
      <c r="N11" s="211"/>
      <c r="O11" s="211"/>
      <c r="P11" s="211" t="s">
        <v>521</v>
      </c>
      <c r="Q11" s="359" t="s">
        <v>522</v>
      </c>
      <c r="R11" s="211" t="s">
        <v>585</v>
      </c>
      <c r="S11" s="356"/>
      <c r="T11" s="356"/>
      <c r="U11" s="356"/>
      <c r="V11" s="356"/>
    </row>
    <row r="12" spans="1:256" s="264" customFormat="1" ht="0.95" customHeight="1">
      <c r="A12" s="89"/>
      <c r="B12" s="186" t="s">
        <v>405</v>
      </c>
      <c r="C12" s="1163"/>
      <c r="D12" s="1159">
        <v>1</v>
      </c>
      <c r="E12" s="1164" t="s">
        <v>2278</v>
      </c>
      <c r="F12" s="1116"/>
      <c r="G12" s="1104">
        <v>0</v>
      </c>
      <c r="H12" s="357"/>
      <c r="I12" s="249"/>
      <c r="J12" s="394" t="s">
        <v>520</v>
      </c>
      <c r="K12" s="734"/>
      <c r="L12" s="265"/>
      <c r="M12" s="830">
        <f>mergeValue(H12)</f>
        <v>0</v>
      </c>
      <c r="N12" s="1009"/>
      <c r="O12" s="1009"/>
      <c r="P12" s="830" t="str">
        <f>IF(ISERROR(MATCH(Q12,MODesc,0)),"n","y")</f>
        <v>n</v>
      </c>
      <c r="Q12" s="1009" t="s">
        <v>2278</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63"/>
      <c r="D13" s="1159"/>
      <c r="E13" s="1165"/>
      <c r="F13" s="1166"/>
      <c r="G13" s="1159">
        <v>1</v>
      </c>
      <c r="H13" s="1161" t="s">
        <v>945</v>
      </c>
      <c r="I13" s="249"/>
      <c r="J13" s="394" t="s">
        <v>520</v>
      </c>
      <c r="K13" s="734"/>
      <c r="L13" s="265"/>
      <c r="M13" s="830" t="str">
        <f>mergeValue(H13)</f>
        <v>Город Волгодонск</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63"/>
      <c r="D14" s="1159"/>
      <c r="E14" s="1165"/>
      <c r="F14" s="1167"/>
      <c r="G14" s="1159"/>
      <c r="H14" s="1162"/>
      <c r="I14" s="1122"/>
      <c r="J14" s="1104">
        <v>1</v>
      </c>
      <c r="K14" s="1115" t="s">
        <v>945</v>
      </c>
      <c r="L14" s="246" t="s">
        <v>946</v>
      </c>
      <c r="M14" s="830" t="str">
        <f>mergeValue(H14)</f>
        <v>Город Волгодонск</v>
      </c>
      <c r="N14" s="1009"/>
      <c r="O14" s="1009"/>
      <c r="P14" s="1009"/>
      <c r="Q14" s="1009"/>
      <c r="R14" s="830" t="str">
        <f>K14&amp;" ("&amp;L14&amp;")"</f>
        <v>Город Волгодонск (60712000)</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9"/>
      <c r="N15" s="211"/>
      <c r="O15" s="211"/>
      <c r="P15" s="211"/>
      <c r="Q15" s="359" t="s">
        <v>19</v>
      </c>
      <c r="R15" s="211"/>
      <c r="S15" s="356"/>
      <c r="T15" s="356"/>
      <c r="U15" s="356"/>
      <c r="V15" s="356"/>
    </row>
    <row r="16" spans="1:256" s="126" customFormat="1" ht="21" customHeight="1">
      <c r="A16" s="125"/>
      <c r="B16" s="36"/>
      <c r="C16" s="231"/>
      <c r="D16" s="253"/>
      <c r="E16" s="253"/>
      <c r="F16" s="253"/>
      <c r="G16" s="253"/>
      <c r="H16" s="253"/>
      <c r="I16" s="253"/>
      <c r="J16" s="253"/>
      <c r="K16" s="253"/>
      <c r="L16" s="253"/>
      <c r="M16" s="211"/>
      <c r="N16" s="211"/>
      <c r="O16" s="211"/>
      <c r="P16" s="211"/>
      <c r="Q16" s="359"/>
      <c r="R16" s="211"/>
      <c r="S16" s="356"/>
      <c r="T16" s="356"/>
      <c r="U16" s="356"/>
      <c r="V16" s="356"/>
    </row>
    <row r="17" spans="1:22" s="126" customFormat="1">
      <c r="A17" s="125"/>
      <c r="B17" s="36"/>
      <c r="C17" s="231"/>
      <c r="D17" s="36"/>
      <c r="E17" s="36"/>
      <c r="F17" s="36"/>
      <c r="G17" s="36"/>
      <c r="H17" s="36"/>
      <c r="I17" s="36"/>
      <c r="J17" s="36"/>
      <c r="K17" s="36"/>
      <c r="L17" s="36"/>
      <c r="M17" s="211"/>
      <c r="N17" s="211"/>
      <c r="O17" s="211"/>
      <c r="P17" s="211"/>
      <c r="Q17" s="359"/>
      <c r="R17" s="211"/>
      <c r="S17" s="356"/>
      <c r="T17" s="356"/>
      <c r="U17" s="356"/>
      <c r="V17" s="356"/>
    </row>
    <row r="18" spans="1:22" s="126" customFormat="1" ht="0.75" customHeight="1">
      <c r="A18" s="125"/>
      <c r="B18" s="36"/>
      <c r="C18" s="231"/>
      <c r="D18" s="36"/>
      <c r="E18" s="36"/>
      <c r="F18" s="36"/>
      <c r="G18" s="36"/>
      <c r="H18" s="36"/>
      <c r="I18" s="36"/>
      <c r="J18" s="36"/>
      <c r="K18" s="36"/>
      <c r="L18" s="36"/>
      <c r="M18" s="211"/>
      <c r="N18" s="211"/>
      <c r="O18" s="211"/>
      <c r="P18" s="211"/>
      <c r="Q18" s="359"/>
      <c r="R18" s="211"/>
      <c r="S18" s="356"/>
      <c r="T18" s="356"/>
      <c r="U18" s="356"/>
      <c r="V18" s="356"/>
    </row>
    <row r="19" spans="1:22" s="255" customFormat="1" ht="10.5">
      <c r="A19" s="254"/>
      <c r="C19" s="256"/>
      <c r="D19" s="257"/>
      <c r="E19" s="257"/>
      <c r="M19" s="211"/>
      <c r="N19" s="211"/>
      <c r="O19" s="211"/>
      <c r="P19" s="211"/>
      <c r="Q19" s="359"/>
      <c r="R19" s="211"/>
      <c r="S19" s="356"/>
      <c r="T19" s="356"/>
      <c r="U19" s="356"/>
      <c r="V19" s="356"/>
    </row>
    <row r="20" spans="1:22" s="255" customFormat="1" ht="10.5">
      <c r="A20" s="254"/>
      <c r="C20" s="256"/>
      <c r="D20" s="257"/>
      <c r="E20" s="257"/>
      <c r="M20" s="211"/>
      <c r="N20" s="211"/>
      <c r="O20" s="211"/>
      <c r="P20" s="211"/>
      <c r="Q20" s="359"/>
      <c r="R20" s="211"/>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TSH_REESTR_ORG">
    <tabColor indexed="47"/>
  </sheetPr>
  <dimension ref="A1:J16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1662</v>
      </c>
      <c r="B1" s="5" t="s">
        <v>1678</v>
      </c>
      <c r="C1" s="5" t="s">
        <v>1679</v>
      </c>
      <c r="D1" s="5" t="s">
        <v>1680</v>
      </c>
      <c r="E1" s="5" t="s">
        <v>1681</v>
      </c>
      <c r="F1" s="5" t="s">
        <v>1682</v>
      </c>
      <c r="G1" s="5" t="s">
        <v>1683</v>
      </c>
      <c r="H1" s="5" t="s">
        <v>1684</v>
      </c>
      <c r="I1" s="5" t="s">
        <v>1685</v>
      </c>
    </row>
    <row r="2" spans="1:10">
      <c r="A2" s="5">
        <v>1</v>
      </c>
      <c r="B2" s="5" t="s">
        <v>1686</v>
      </c>
      <c r="C2" s="5" t="s">
        <v>150</v>
      </c>
      <c r="D2" s="5" t="s">
        <v>1687</v>
      </c>
      <c r="E2" s="5" t="s">
        <v>1688</v>
      </c>
      <c r="F2" s="5" t="s">
        <v>1689</v>
      </c>
      <c r="G2" s="5" t="s">
        <v>1690</v>
      </c>
      <c r="J2" s="5" t="s">
        <v>2266</v>
      </c>
    </row>
    <row r="3" spans="1:10">
      <c r="A3" s="5">
        <v>2</v>
      </c>
      <c r="B3" s="5" t="s">
        <v>1686</v>
      </c>
      <c r="C3" s="5" t="s">
        <v>150</v>
      </c>
      <c r="D3" s="5" t="s">
        <v>1691</v>
      </c>
      <c r="E3" s="5" t="s">
        <v>1692</v>
      </c>
      <c r="F3" s="5" t="s">
        <v>1693</v>
      </c>
      <c r="G3" s="5" t="s">
        <v>1694</v>
      </c>
      <c r="J3" s="5" t="s">
        <v>2266</v>
      </c>
    </row>
    <row r="4" spans="1:10">
      <c r="A4" s="5">
        <v>3</v>
      </c>
      <c r="B4" s="5" t="s">
        <v>1686</v>
      </c>
      <c r="C4" s="5" t="s">
        <v>150</v>
      </c>
      <c r="D4" s="5" t="s">
        <v>1695</v>
      </c>
      <c r="E4" s="5" t="s">
        <v>1696</v>
      </c>
      <c r="F4" s="5" t="s">
        <v>1697</v>
      </c>
      <c r="G4" s="5" t="s">
        <v>1698</v>
      </c>
      <c r="J4" s="5" t="s">
        <v>2266</v>
      </c>
    </row>
    <row r="5" spans="1:10">
      <c r="A5" s="5">
        <v>4</v>
      </c>
      <c r="B5" s="5" t="s">
        <v>1686</v>
      </c>
      <c r="C5" s="5" t="s">
        <v>150</v>
      </c>
      <c r="D5" s="5" t="s">
        <v>1699</v>
      </c>
      <c r="E5" s="5" t="s">
        <v>1700</v>
      </c>
      <c r="F5" s="5" t="s">
        <v>1701</v>
      </c>
      <c r="G5" s="5" t="s">
        <v>1702</v>
      </c>
      <c r="J5" s="5" t="s">
        <v>2266</v>
      </c>
    </row>
    <row r="6" spans="1:10">
      <c r="A6" s="5">
        <v>5</v>
      </c>
      <c r="B6" s="5" t="s">
        <v>1686</v>
      </c>
      <c r="C6" s="5" t="s">
        <v>150</v>
      </c>
      <c r="D6" s="5" t="s">
        <v>1703</v>
      </c>
      <c r="E6" s="5" t="s">
        <v>1704</v>
      </c>
      <c r="F6" s="5" t="s">
        <v>1705</v>
      </c>
      <c r="G6" s="5" t="s">
        <v>1706</v>
      </c>
      <c r="H6" s="5" t="s">
        <v>1707</v>
      </c>
      <c r="J6" s="5" t="s">
        <v>2266</v>
      </c>
    </row>
    <row r="7" spans="1:10">
      <c r="A7" s="5">
        <v>6</v>
      </c>
      <c r="B7" s="5" t="s">
        <v>1686</v>
      </c>
      <c r="C7" s="5" t="s">
        <v>150</v>
      </c>
      <c r="D7" s="5" t="s">
        <v>1708</v>
      </c>
      <c r="E7" s="5" t="s">
        <v>1709</v>
      </c>
      <c r="F7" s="5" t="s">
        <v>1710</v>
      </c>
      <c r="G7" s="5" t="s">
        <v>1711</v>
      </c>
      <c r="H7" s="5" t="s">
        <v>1712</v>
      </c>
      <c r="J7" s="5" t="s">
        <v>2266</v>
      </c>
    </row>
    <row r="8" spans="1:10">
      <c r="A8" s="5">
        <v>7</v>
      </c>
      <c r="B8" s="5" t="s">
        <v>1686</v>
      </c>
      <c r="C8" s="5" t="s">
        <v>150</v>
      </c>
      <c r="D8" s="5" t="s">
        <v>1713</v>
      </c>
      <c r="E8" s="5" t="s">
        <v>1714</v>
      </c>
      <c r="F8" s="5" t="s">
        <v>1715</v>
      </c>
      <c r="G8" s="5" t="s">
        <v>1716</v>
      </c>
      <c r="J8" s="5" t="s">
        <v>2266</v>
      </c>
    </row>
    <row r="9" spans="1:10">
      <c r="A9" s="5">
        <v>8</v>
      </c>
      <c r="B9" s="5" t="s">
        <v>1686</v>
      </c>
      <c r="C9" s="5" t="s">
        <v>150</v>
      </c>
      <c r="D9" s="5" t="s">
        <v>1717</v>
      </c>
      <c r="E9" s="5" t="s">
        <v>1718</v>
      </c>
      <c r="F9" s="5" t="s">
        <v>1719</v>
      </c>
      <c r="G9" s="5" t="s">
        <v>1720</v>
      </c>
      <c r="J9" s="5" t="s">
        <v>2266</v>
      </c>
    </row>
    <row r="10" spans="1:10">
      <c r="A10" s="5">
        <v>9</v>
      </c>
      <c r="B10" s="5" t="s">
        <v>1686</v>
      </c>
      <c r="C10" s="5" t="s">
        <v>150</v>
      </c>
      <c r="D10" s="5" t="s">
        <v>1721</v>
      </c>
      <c r="E10" s="5" t="s">
        <v>1722</v>
      </c>
      <c r="F10" s="5" t="s">
        <v>1723</v>
      </c>
      <c r="G10" s="5" t="s">
        <v>1724</v>
      </c>
      <c r="J10" s="5" t="s">
        <v>2266</v>
      </c>
    </row>
    <row r="11" spans="1:10">
      <c r="A11" s="5">
        <v>10</v>
      </c>
      <c r="B11" s="5" t="s">
        <v>1686</v>
      </c>
      <c r="C11" s="5" t="s">
        <v>150</v>
      </c>
      <c r="D11" s="5" t="s">
        <v>1725</v>
      </c>
      <c r="E11" s="5" t="s">
        <v>1726</v>
      </c>
      <c r="F11" s="5" t="s">
        <v>1727</v>
      </c>
      <c r="G11" s="5" t="s">
        <v>1728</v>
      </c>
      <c r="H11" s="5" t="s">
        <v>1729</v>
      </c>
      <c r="J11" s="5" t="s">
        <v>2266</v>
      </c>
    </row>
    <row r="12" spans="1:10">
      <c r="A12" s="5">
        <v>11</v>
      </c>
      <c r="B12" s="5" t="s">
        <v>1686</v>
      </c>
      <c r="C12" s="5" t="s">
        <v>150</v>
      </c>
      <c r="D12" s="5" t="s">
        <v>1730</v>
      </c>
      <c r="E12" s="5" t="s">
        <v>1731</v>
      </c>
      <c r="F12" s="5" t="s">
        <v>1732</v>
      </c>
      <c r="G12" s="5" t="s">
        <v>1733</v>
      </c>
      <c r="J12" s="5" t="s">
        <v>2266</v>
      </c>
    </row>
    <row r="13" spans="1:10">
      <c r="A13" s="5">
        <v>12</v>
      </c>
      <c r="B13" s="5" t="s">
        <v>1686</v>
      </c>
      <c r="C13" s="5" t="s">
        <v>150</v>
      </c>
      <c r="D13" s="5" t="s">
        <v>1734</v>
      </c>
      <c r="E13" s="5" t="s">
        <v>1735</v>
      </c>
      <c r="F13" s="5" t="s">
        <v>1736</v>
      </c>
      <c r="G13" s="5" t="s">
        <v>1698</v>
      </c>
      <c r="J13" s="5" t="s">
        <v>2266</v>
      </c>
    </row>
    <row r="14" spans="1:10">
      <c r="A14" s="5">
        <v>13</v>
      </c>
      <c r="B14" s="5" t="s">
        <v>1686</v>
      </c>
      <c r="C14" s="5" t="s">
        <v>150</v>
      </c>
      <c r="D14" s="5" t="s">
        <v>1737</v>
      </c>
      <c r="E14" s="5" t="s">
        <v>1738</v>
      </c>
      <c r="F14" s="5" t="s">
        <v>1739</v>
      </c>
      <c r="G14" s="5" t="s">
        <v>1740</v>
      </c>
      <c r="J14" s="5" t="s">
        <v>2266</v>
      </c>
    </row>
    <row r="15" spans="1:10">
      <c r="A15" s="5">
        <v>14</v>
      </c>
      <c r="B15" s="5" t="s">
        <v>1686</v>
      </c>
      <c r="C15" s="5" t="s">
        <v>150</v>
      </c>
      <c r="D15" s="5" t="s">
        <v>1741</v>
      </c>
      <c r="E15" s="5" t="s">
        <v>1742</v>
      </c>
      <c r="F15" s="5" t="s">
        <v>1743</v>
      </c>
      <c r="G15" s="5" t="s">
        <v>1744</v>
      </c>
      <c r="H15" s="5" t="s">
        <v>1745</v>
      </c>
      <c r="J15" s="5" t="s">
        <v>2266</v>
      </c>
    </row>
    <row r="16" spans="1:10">
      <c r="A16" s="5">
        <v>15</v>
      </c>
      <c r="B16" s="5" t="s">
        <v>1686</v>
      </c>
      <c r="C16" s="5" t="s">
        <v>150</v>
      </c>
      <c r="D16" s="5" t="s">
        <v>1746</v>
      </c>
      <c r="E16" s="5" t="s">
        <v>1747</v>
      </c>
      <c r="F16" s="5" t="s">
        <v>1743</v>
      </c>
      <c r="G16" s="5" t="s">
        <v>1748</v>
      </c>
      <c r="J16" s="5" t="s">
        <v>2266</v>
      </c>
    </row>
    <row r="17" spans="1:10">
      <c r="A17" s="5">
        <v>16</v>
      </c>
      <c r="B17" s="5" t="s">
        <v>1686</v>
      </c>
      <c r="C17" s="5" t="s">
        <v>150</v>
      </c>
      <c r="D17" s="5" t="s">
        <v>1749</v>
      </c>
      <c r="E17" s="5" t="s">
        <v>1750</v>
      </c>
      <c r="F17" s="5" t="s">
        <v>1751</v>
      </c>
      <c r="G17" s="5" t="s">
        <v>1752</v>
      </c>
      <c r="J17" s="5" t="s">
        <v>2266</v>
      </c>
    </row>
    <row r="18" spans="1:10">
      <c r="A18" s="5">
        <v>17</v>
      </c>
      <c r="B18" s="5" t="s">
        <v>1686</v>
      </c>
      <c r="C18" s="5" t="s">
        <v>150</v>
      </c>
      <c r="D18" s="5" t="s">
        <v>1753</v>
      </c>
      <c r="E18" s="5" t="s">
        <v>1754</v>
      </c>
      <c r="F18" s="5" t="s">
        <v>1755</v>
      </c>
      <c r="G18" s="5" t="s">
        <v>1740</v>
      </c>
      <c r="J18" s="5" t="s">
        <v>2266</v>
      </c>
    </row>
    <row r="19" spans="1:10">
      <c r="A19" s="5">
        <v>18</v>
      </c>
      <c r="B19" s="5" t="s">
        <v>1686</v>
      </c>
      <c r="C19" s="5" t="s">
        <v>150</v>
      </c>
      <c r="D19" s="5" t="s">
        <v>1756</v>
      </c>
      <c r="E19" s="5" t="s">
        <v>1757</v>
      </c>
      <c r="F19" s="5" t="s">
        <v>1758</v>
      </c>
      <c r="G19" s="5" t="s">
        <v>1759</v>
      </c>
      <c r="J19" s="5" t="s">
        <v>2266</v>
      </c>
    </row>
    <row r="20" spans="1:10">
      <c r="A20" s="5">
        <v>19</v>
      </c>
      <c r="B20" s="5" t="s">
        <v>1686</v>
      </c>
      <c r="C20" s="5" t="s">
        <v>150</v>
      </c>
      <c r="D20" s="5" t="s">
        <v>1760</v>
      </c>
      <c r="E20" s="5" t="s">
        <v>1761</v>
      </c>
      <c r="F20" s="5" t="s">
        <v>1762</v>
      </c>
      <c r="G20" s="5" t="s">
        <v>1763</v>
      </c>
      <c r="J20" s="5" t="s">
        <v>2266</v>
      </c>
    </row>
    <row r="21" spans="1:10">
      <c r="A21" s="5">
        <v>20</v>
      </c>
      <c r="B21" s="5" t="s">
        <v>1686</v>
      </c>
      <c r="C21" s="5" t="s">
        <v>150</v>
      </c>
      <c r="D21" s="5" t="s">
        <v>1764</v>
      </c>
      <c r="E21" s="5" t="s">
        <v>1765</v>
      </c>
      <c r="F21" s="5" t="s">
        <v>1766</v>
      </c>
      <c r="G21" s="5" t="s">
        <v>1767</v>
      </c>
      <c r="J21" s="5" t="s">
        <v>2266</v>
      </c>
    </row>
    <row r="22" spans="1:10">
      <c r="A22" s="5">
        <v>21</v>
      </c>
      <c r="B22" s="5" t="s">
        <v>1686</v>
      </c>
      <c r="C22" s="5" t="s">
        <v>150</v>
      </c>
      <c r="D22" s="5" t="s">
        <v>1768</v>
      </c>
      <c r="E22" s="5" t="s">
        <v>1769</v>
      </c>
      <c r="F22" s="5" t="s">
        <v>1770</v>
      </c>
      <c r="G22" s="5" t="s">
        <v>1763</v>
      </c>
      <c r="J22" s="5" t="s">
        <v>2266</v>
      </c>
    </row>
    <row r="23" spans="1:10">
      <c r="A23" s="5">
        <v>22</v>
      </c>
      <c r="B23" s="5" t="s">
        <v>1686</v>
      </c>
      <c r="C23" s="5" t="s">
        <v>150</v>
      </c>
      <c r="D23" s="5" t="s">
        <v>1771</v>
      </c>
      <c r="E23" s="5" t="s">
        <v>1772</v>
      </c>
      <c r="F23" s="5" t="s">
        <v>1773</v>
      </c>
      <c r="G23" s="5" t="s">
        <v>1698</v>
      </c>
      <c r="J23" s="5" t="s">
        <v>2266</v>
      </c>
    </row>
    <row r="24" spans="1:10">
      <c r="A24" s="5">
        <v>23</v>
      </c>
      <c r="B24" s="5" t="s">
        <v>1686</v>
      </c>
      <c r="C24" s="5" t="s">
        <v>150</v>
      </c>
      <c r="D24" s="5" t="s">
        <v>1774</v>
      </c>
      <c r="E24" s="5" t="s">
        <v>1775</v>
      </c>
      <c r="F24" s="5" t="s">
        <v>1776</v>
      </c>
      <c r="G24" s="5" t="s">
        <v>1698</v>
      </c>
      <c r="J24" s="5" t="s">
        <v>2266</v>
      </c>
    </row>
    <row r="25" spans="1:10">
      <c r="A25" s="5">
        <v>24</v>
      </c>
      <c r="B25" s="5" t="s">
        <v>1686</v>
      </c>
      <c r="C25" s="5" t="s">
        <v>150</v>
      </c>
      <c r="D25" s="5" t="s">
        <v>1777</v>
      </c>
      <c r="E25" s="5" t="s">
        <v>1778</v>
      </c>
      <c r="F25" s="5" t="s">
        <v>1779</v>
      </c>
      <c r="G25" s="5" t="s">
        <v>1763</v>
      </c>
      <c r="J25" s="5" t="s">
        <v>2266</v>
      </c>
    </row>
    <row r="26" spans="1:10">
      <c r="A26" s="5">
        <v>25</v>
      </c>
      <c r="B26" s="5" t="s">
        <v>1686</v>
      </c>
      <c r="C26" s="5" t="s">
        <v>150</v>
      </c>
      <c r="D26" s="5" t="s">
        <v>1780</v>
      </c>
      <c r="E26" s="5" t="s">
        <v>1781</v>
      </c>
      <c r="F26" s="5" t="s">
        <v>1782</v>
      </c>
      <c r="G26" s="5" t="s">
        <v>1763</v>
      </c>
      <c r="J26" s="5" t="s">
        <v>2266</v>
      </c>
    </row>
    <row r="27" spans="1:10">
      <c r="A27" s="5">
        <v>26</v>
      </c>
      <c r="B27" s="5" t="s">
        <v>1686</v>
      </c>
      <c r="C27" s="5" t="s">
        <v>150</v>
      </c>
      <c r="D27" s="5" t="s">
        <v>1783</v>
      </c>
      <c r="E27" s="5" t="s">
        <v>1784</v>
      </c>
      <c r="F27" s="5" t="s">
        <v>1785</v>
      </c>
      <c r="G27" s="5" t="s">
        <v>1786</v>
      </c>
      <c r="J27" s="5" t="s">
        <v>2266</v>
      </c>
    </row>
    <row r="28" spans="1:10">
      <c r="A28" s="5">
        <v>27</v>
      </c>
      <c r="B28" s="5" t="s">
        <v>1686</v>
      </c>
      <c r="C28" s="5" t="s">
        <v>150</v>
      </c>
      <c r="D28" s="5" t="s">
        <v>1787</v>
      </c>
      <c r="E28" s="5" t="s">
        <v>1788</v>
      </c>
      <c r="F28" s="5" t="s">
        <v>1789</v>
      </c>
      <c r="G28" s="5" t="s">
        <v>1694</v>
      </c>
      <c r="J28" s="5" t="s">
        <v>2266</v>
      </c>
    </row>
    <row r="29" spans="1:10">
      <c r="A29" s="5">
        <v>28</v>
      </c>
      <c r="B29" s="5" t="s">
        <v>1686</v>
      </c>
      <c r="C29" s="5" t="s">
        <v>150</v>
      </c>
      <c r="D29" s="5" t="s">
        <v>1790</v>
      </c>
      <c r="E29" s="5" t="s">
        <v>1791</v>
      </c>
      <c r="F29" s="5" t="s">
        <v>1792</v>
      </c>
      <c r="G29" s="5" t="s">
        <v>1793</v>
      </c>
      <c r="J29" s="5" t="s">
        <v>2266</v>
      </c>
    </row>
    <row r="30" spans="1:10">
      <c r="A30" s="5">
        <v>29</v>
      </c>
      <c r="B30" s="5" t="s">
        <v>1686</v>
      </c>
      <c r="C30" s="5" t="s">
        <v>150</v>
      </c>
      <c r="D30" s="5" t="s">
        <v>1794</v>
      </c>
      <c r="E30" s="5" t="s">
        <v>1795</v>
      </c>
      <c r="F30" s="5" t="s">
        <v>1796</v>
      </c>
      <c r="G30" s="5" t="s">
        <v>1797</v>
      </c>
      <c r="H30" s="5" t="s">
        <v>1798</v>
      </c>
      <c r="J30" s="5" t="s">
        <v>2266</v>
      </c>
    </row>
    <row r="31" spans="1:10">
      <c r="A31" s="5">
        <v>30</v>
      </c>
      <c r="B31" s="5" t="s">
        <v>1686</v>
      </c>
      <c r="C31" s="5" t="s">
        <v>150</v>
      </c>
      <c r="D31" s="5" t="s">
        <v>1799</v>
      </c>
      <c r="E31" s="5" t="s">
        <v>1800</v>
      </c>
      <c r="F31" s="5" t="s">
        <v>1801</v>
      </c>
      <c r="G31" s="5" t="s">
        <v>1802</v>
      </c>
      <c r="J31" s="5" t="s">
        <v>2266</v>
      </c>
    </row>
    <row r="32" spans="1:10">
      <c r="A32" s="5">
        <v>31</v>
      </c>
      <c r="B32" s="5" t="s">
        <v>1686</v>
      </c>
      <c r="C32" s="5" t="s">
        <v>150</v>
      </c>
      <c r="D32" s="5" t="s">
        <v>1803</v>
      </c>
      <c r="E32" s="5" t="s">
        <v>1804</v>
      </c>
      <c r="F32" s="5" t="s">
        <v>1805</v>
      </c>
      <c r="G32" s="5" t="s">
        <v>1806</v>
      </c>
      <c r="J32" s="5" t="s">
        <v>2266</v>
      </c>
    </row>
    <row r="33" spans="1:10">
      <c r="A33" s="5">
        <v>32</v>
      </c>
      <c r="B33" s="5" t="s">
        <v>1686</v>
      </c>
      <c r="C33" s="5" t="s">
        <v>150</v>
      </c>
      <c r="D33" s="5" t="s">
        <v>1807</v>
      </c>
      <c r="E33" s="5" t="s">
        <v>1808</v>
      </c>
      <c r="F33" s="5" t="s">
        <v>1809</v>
      </c>
      <c r="G33" s="5" t="s">
        <v>1810</v>
      </c>
      <c r="J33" s="5" t="s">
        <v>2266</v>
      </c>
    </row>
    <row r="34" spans="1:10">
      <c r="A34" s="5">
        <v>33</v>
      </c>
      <c r="B34" s="5" t="s">
        <v>1686</v>
      </c>
      <c r="C34" s="5" t="s">
        <v>150</v>
      </c>
      <c r="D34" s="5" t="s">
        <v>1811</v>
      </c>
      <c r="E34" s="5" t="s">
        <v>1812</v>
      </c>
      <c r="F34" s="5" t="s">
        <v>1813</v>
      </c>
      <c r="G34" s="5" t="s">
        <v>1814</v>
      </c>
      <c r="J34" s="5" t="s">
        <v>2266</v>
      </c>
    </row>
    <row r="35" spans="1:10">
      <c r="A35" s="5">
        <v>34</v>
      </c>
      <c r="B35" s="5" t="s">
        <v>1686</v>
      </c>
      <c r="C35" s="5" t="s">
        <v>150</v>
      </c>
      <c r="D35" s="5" t="s">
        <v>1815</v>
      </c>
      <c r="E35" s="5" t="s">
        <v>1816</v>
      </c>
      <c r="F35" s="5" t="s">
        <v>1817</v>
      </c>
      <c r="G35" s="5" t="s">
        <v>1740</v>
      </c>
      <c r="H35" s="5" t="s">
        <v>1818</v>
      </c>
      <c r="J35" s="5" t="s">
        <v>2266</v>
      </c>
    </row>
    <row r="36" spans="1:10">
      <c r="A36" s="5">
        <v>35</v>
      </c>
      <c r="B36" s="5" t="s">
        <v>1686</v>
      </c>
      <c r="C36" s="5" t="s">
        <v>150</v>
      </c>
      <c r="D36" s="5" t="s">
        <v>1819</v>
      </c>
      <c r="E36" s="5" t="s">
        <v>1820</v>
      </c>
      <c r="F36" s="5" t="s">
        <v>1821</v>
      </c>
      <c r="G36" s="5" t="s">
        <v>1740</v>
      </c>
      <c r="J36" s="5" t="s">
        <v>2266</v>
      </c>
    </row>
    <row r="37" spans="1:10">
      <c r="A37" s="5">
        <v>36</v>
      </c>
      <c r="B37" s="5" t="s">
        <v>1686</v>
      </c>
      <c r="C37" s="5" t="s">
        <v>150</v>
      </c>
      <c r="D37" s="5" t="s">
        <v>1822</v>
      </c>
      <c r="E37" s="5" t="s">
        <v>1823</v>
      </c>
      <c r="F37" s="5" t="s">
        <v>1824</v>
      </c>
      <c r="G37" s="5" t="s">
        <v>1825</v>
      </c>
      <c r="J37" s="5" t="s">
        <v>2266</v>
      </c>
    </row>
    <row r="38" spans="1:10">
      <c r="A38" s="5">
        <v>37</v>
      </c>
      <c r="B38" s="5" t="s">
        <v>1686</v>
      </c>
      <c r="C38" s="5" t="s">
        <v>150</v>
      </c>
      <c r="D38" s="5" t="s">
        <v>1826</v>
      </c>
      <c r="E38" s="5" t="s">
        <v>1827</v>
      </c>
      <c r="F38" s="5" t="s">
        <v>1828</v>
      </c>
      <c r="G38" s="5" t="s">
        <v>1810</v>
      </c>
      <c r="J38" s="5" t="s">
        <v>2266</v>
      </c>
    </row>
    <row r="39" spans="1:10">
      <c r="A39" s="5">
        <v>38</v>
      </c>
      <c r="B39" s="5" t="s">
        <v>1686</v>
      </c>
      <c r="C39" s="5" t="s">
        <v>150</v>
      </c>
      <c r="D39" s="5" t="s">
        <v>1829</v>
      </c>
      <c r="E39" s="5" t="s">
        <v>1830</v>
      </c>
      <c r="F39" s="5" t="s">
        <v>1831</v>
      </c>
      <c r="G39" s="5" t="s">
        <v>1832</v>
      </c>
      <c r="J39" s="5" t="s">
        <v>2266</v>
      </c>
    </row>
    <row r="40" spans="1:10">
      <c r="A40" s="5">
        <v>39</v>
      </c>
      <c r="B40" s="5" t="s">
        <v>1686</v>
      </c>
      <c r="C40" s="5" t="s">
        <v>150</v>
      </c>
      <c r="D40" s="5" t="s">
        <v>1833</v>
      </c>
      <c r="E40" s="5" t="s">
        <v>1834</v>
      </c>
      <c r="F40" s="5" t="s">
        <v>1835</v>
      </c>
      <c r="G40" s="5" t="s">
        <v>1836</v>
      </c>
      <c r="H40" s="5" t="s">
        <v>1837</v>
      </c>
      <c r="J40" s="5" t="s">
        <v>2266</v>
      </c>
    </row>
    <row r="41" spans="1:10">
      <c r="A41" s="5">
        <v>40</v>
      </c>
      <c r="B41" s="5" t="s">
        <v>1686</v>
      </c>
      <c r="C41" s="5" t="s">
        <v>150</v>
      </c>
      <c r="D41" s="5" t="s">
        <v>1838</v>
      </c>
      <c r="E41" s="5" t="s">
        <v>1839</v>
      </c>
      <c r="F41" s="5" t="s">
        <v>1840</v>
      </c>
      <c r="G41" s="5" t="s">
        <v>1841</v>
      </c>
      <c r="J41" s="5" t="s">
        <v>2266</v>
      </c>
    </row>
    <row r="42" spans="1:10">
      <c r="A42" s="5">
        <v>41</v>
      </c>
      <c r="B42" s="5" t="s">
        <v>1686</v>
      </c>
      <c r="C42" s="5" t="s">
        <v>150</v>
      </c>
      <c r="D42" s="5" t="s">
        <v>1842</v>
      </c>
      <c r="E42" s="5" t="s">
        <v>1843</v>
      </c>
      <c r="F42" s="5" t="s">
        <v>1844</v>
      </c>
      <c r="G42" s="5" t="s">
        <v>1832</v>
      </c>
      <c r="H42" s="5" t="s">
        <v>1845</v>
      </c>
      <c r="J42" s="5" t="s">
        <v>2266</v>
      </c>
    </row>
    <row r="43" spans="1:10">
      <c r="A43" s="5">
        <v>42</v>
      </c>
      <c r="B43" s="5" t="s">
        <v>1686</v>
      </c>
      <c r="C43" s="5" t="s">
        <v>150</v>
      </c>
      <c r="D43" s="5" t="s">
        <v>1846</v>
      </c>
      <c r="E43" s="5" t="s">
        <v>1847</v>
      </c>
      <c r="F43" s="5" t="s">
        <v>1848</v>
      </c>
      <c r="G43" s="5" t="s">
        <v>1740</v>
      </c>
      <c r="J43" s="5" t="s">
        <v>2266</v>
      </c>
    </row>
    <row r="44" spans="1:10">
      <c r="A44" s="5">
        <v>43</v>
      </c>
      <c r="B44" s="5" t="s">
        <v>1686</v>
      </c>
      <c r="C44" s="5" t="s">
        <v>150</v>
      </c>
      <c r="D44" s="5" t="s">
        <v>1849</v>
      </c>
      <c r="E44" s="5" t="s">
        <v>1850</v>
      </c>
      <c r="F44" s="5" t="s">
        <v>1851</v>
      </c>
      <c r="G44" s="5" t="s">
        <v>1852</v>
      </c>
      <c r="J44" s="5" t="s">
        <v>2266</v>
      </c>
    </row>
    <row r="45" spans="1:10">
      <c r="A45" s="5">
        <v>44</v>
      </c>
      <c r="B45" s="5" t="s">
        <v>1686</v>
      </c>
      <c r="C45" s="5" t="s">
        <v>150</v>
      </c>
      <c r="D45" s="5" t="s">
        <v>1853</v>
      </c>
      <c r="E45" s="5" t="s">
        <v>1854</v>
      </c>
      <c r="F45" s="5" t="s">
        <v>1855</v>
      </c>
      <c r="G45" s="5" t="s">
        <v>1740</v>
      </c>
      <c r="J45" s="5" t="s">
        <v>2266</v>
      </c>
    </row>
    <row r="46" spans="1:10">
      <c r="A46" s="5">
        <v>45</v>
      </c>
      <c r="B46" s="5" t="s">
        <v>1686</v>
      </c>
      <c r="C46" s="5" t="s">
        <v>150</v>
      </c>
      <c r="D46" s="5" t="s">
        <v>1856</v>
      </c>
      <c r="E46" s="5" t="s">
        <v>1857</v>
      </c>
      <c r="F46" s="5" t="s">
        <v>1858</v>
      </c>
      <c r="G46" s="5" t="s">
        <v>1759</v>
      </c>
      <c r="J46" s="5" t="s">
        <v>2266</v>
      </c>
    </row>
    <row r="47" spans="1:10">
      <c r="A47" s="5">
        <v>46</v>
      </c>
      <c r="B47" s="5" t="s">
        <v>1686</v>
      </c>
      <c r="C47" s="5" t="s">
        <v>150</v>
      </c>
      <c r="D47" s="5" t="s">
        <v>1859</v>
      </c>
      <c r="E47" s="5" t="s">
        <v>1860</v>
      </c>
      <c r="F47" s="5" t="s">
        <v>1861</v>
      </c>
      <c r="G47" s="5" t="s">
        <v>1862</v>
      </c>
      <c r="J47" s="5" t="s">
        <v>2266</v>
      </c>
    </row>
    <row r="48" spans="1:10">
      <c r="A48" s="5">
        <v>47</v>
      </c>
      <c r="B48" s="5" t="s">
        <v>1686</v>
      </c>
      <c r="C48" s="5" t="s">
        <v>150</v>
      </c>
      <c r="D48" s="5" t="s">
        <v>1863</v>
      </c>
      <c r="E48" s="5" t="s">
        <v>1864</v>
      </c>
      <c r="F48" s="5" t="s">
        <v>1865</v>
      </c>
      <c r="G48" s="5" t="s">
        <v>1866</v>
      </c>
      <c r="J48" s="5" t="s">
        <v>2266</v>
      </c>
    </row>
    <row r="49" spans="1:10">
      <c r="A49" s="5">
        <v>48</v>
      </c>
      <c r="B49" s="5" t="s">
        <v>1686</v>
      </c>
      <c r="C49" s="5" t="s">
        <v>150</v>
      </c>
      <c r="D49" s="5" t="s">
        <v>1867</v>
      </c>
      <c r="E49" s="5" t="s">
        <v>1868</v>
      </c>
      <c r="F49" s="5" t="s">
        <v>1869</v>
      </c>
      <c r="G49" s="5" t="s">
        <v>1740</v>
      </c>
      <c r="J49" s="5" t="s">
        <v>2266</v>
      </c>
    </row>
    <row r="50" spans="1:10">
      <c r="A50" s="5">
        <v>49</v>
      </c>
      <c r="B50" s="5" t="s">
        <v>1686</v>
      </c>
      <c r="C50" s="5" t="s">
        <v>150</v>
      </c>
      <c r="D50" s="5" t="s">
        <v>1870</v>
      </c>
      <c r="E50" s="5" t="s">
        <v>1871</v>
      </c>
      <c r="F50" s="5" t="s">
        <v>1872</v>
      </c>
      <c r="G50" s="5" t="s">
        <v>1740</v>
      </c>
      <c r="J50" s="5" t="s">
        <v>2266</v>
      </c>
    </row>
    <row r="51" spans="1:10">
      <c r="A51" s="5">
        <v>50</v>
      </c>
      <c r="B51" s="5" t="s">
        <v>1686</v>
      </c>
      <c r="C51" s="5" t="s">
        <v>150</v>
      </c>
      <c r="D51" s="5" t="s">
        <v>1873</v>
      </c>
      <c r="E51" s="5" t="s">
        <v>1874</v>
      </c>
      <c r="F51" s="5" t="s">
        <v>1875</v>
      </c>
      <c r="G51" s="5" t="s">
        <v>1876</v>
      </c>
      <c r="J51" s="5" t="s">
        <v>2266</v>
      </c>
    </row>
    <row r="52" spans="1:10">
      <c r="A52" s="5">
        <v>51</v>
      </c>
      <c r="B52" s="5" t="s">
        <v>1686</v>
      </c>
      <c r="C52" s="5" t="s">
        <v>150</v>
      </c>
      <c r="D52" s="5" t="s">
        <v>1877</v>
      </c>
      <c r="E52" s="5" t="s">
        <v>1878</v>
      </c>
      <c r="F52" s="5" t="s">
        <v>1879</v>
      </c>
      <c r="G52" s="5" t="s">
        <v>1880</v>
      </c>
      <c r="J52" s="5" t="s">
        <v>2266</v>
      </c>
    </row>
    <row r="53" spans="1:10">
      <c r="A53" s="5">
        <v>52</v>
      </c>
      <c r="B53" s="5" t="s">
        <v>1686</v>
      </c>
      <c r="C53" s="5" t="s">
        <v>150</v>
      </c>
      <c r="D53" s="5" t="s">
        <v>1881</v>
      </c>
      <c r="E53" s="5" t="s">
        <v>1882</v>
      </c>
      <c r="F53" s="5" t="s">
        <v>1883</v>
      </c>
      <c r="G53" s="5" t="s">
        <v>1884</v>
      </c>
      <c r="J53" s="5" t="s">
        <v>2266</v>
      </c>
    </row>
    <row r="54" spans="1:10">
      <c r="A54" s="5">
        <v>53</v>
      </c>
      <c r="B54" s="5" t="s">
        <v>1686</v>
      </c>
      <c r="C54" s="5" t="s">
        <v>150</v>
      </c>
      <c r="D54" s="5" t="s">
        <v>1885</v>
      </c>
      <c r="E54" s="5" t="s">
        <v>1886</v>
      </c>
      <c r="F54" s="5" t="s">
        <v>1887</v>
      </c>
      <c r="G54" s="5" t="s">
        <v>1888</v>
      </c>
      <c r="J54" s="5" t="s">
        <v>2266</v>
      </c>
    </row>
    <row r="55" spans="1:10">
      <c r="A55" s="5">
        <v>54</v>
      </c>
      <c r="B55" s="5" t="s">
        <v>1686</v>
      </c>
      <c r="C55" s="5" t="s">
        <v>150</v>
      </c>
      <c r="D55" s="5" t="s">
        <v>1889</v>
      </c>
      <c r="E55" s="5" t="s">
        <v>1890</v>
      </c>
      <c r="F55" s="5" t="s">
        <v>1891</v>
      </c>
      <c r="G55" s="5" t="s">
        <v>1797</v>
      </c>
      <c r="J55" s="5" t="s">
        <v>2266</v>
      </c>
    </row>
    <row r="56" spans="1:10">
      <c r="A56" s="5">
        <v>55</v>
      </c>
      <c r="B56" s="5" t="s">
        <v>1686</v>
      </c>
      <c r="C56" s="5" t="s">
        <v>150</v>
      </c>
      <c r="D56" s="5" t="s">
        <v>1892</v>
      </c>
      <c r="E56" s="5" t="s">
        <v>1893</v>
      </c>
      <c r="F56" s="5" t="s">
        <v>1894</v>
      </c>
      <c r="G56" s="5" t="s">
        <v>1895</v>
      </c>
      <c r="J56" s="5" t="s">
        <v>2266</v>
      </c>
    </row>
    <row r="57" spans="1:10">
      <c r="A57" s="5">
        <v>56</v>
      </c>
      <c r="B57" s="5" t="s">
        <v>1686</v>
      </c>
      <c r="C57" s="5" t="s">
        <v>150</v>
      </c>
      <c r="D57" s="5" t="s">
        <v>1896</v>
      </c>
      <c r="E57" s="5" t="s">
        <v>1897</v>
      </c>
      <c r="F57" s="5" t="s">
        <v>1898</v>
      </c>
      <c r="G57" s="5" t="s">
        <v>1899</v>
      </c>
      <c r="J57" s="5" t="s">
        <v>2266</v>
      </c>
    </row>
    <row r="58" spans="1:10">
      <c r="A58" s="5">
        <v>57</v>
      </c>
      <c r="B58" s="5" t="s">
        <v>1686</v>
      </c>
      <c r="C58" s="5" t="s">
        <v>150</v>
      </c>
      <c r="D58" s="5" t="s">
        <v>1900</v>
      </c>
      <c r="E58" s="5" t="s">
        <v>1901</v>
      </c>
      <c r="F58" s="5" t="s">
        <v>1902</v>
      </c>
      <c r="G58" s="5" t="s">
        <v>1903</v>
      </c>
      <c r="J58" s="5" t="s">
        <v>2266</v>
      </c>
    </row>
    <row r="59" spans="1:10">
      <c r="A59" s="5">
        <v>58</v>
      </c>
      <c r="B59" s="5" t="s">
        <v>1686</v>
      </c>
      <c r="C59" s="5" t="s">
        <v>150</v>
      </c>
      <c r="D59" s="5" t="s">
        <v>1904</v>
      </c>
      <c r="E59" s="5" t="s">
        <v>1905</v>
      </c>
      <c r="F59" s="5" t="s">
        <v>1906</v>
      </c>
      <c r="G59" s="5" t="s">
        <v>1907</v>
      </c>
      <c r="J59" s="5" t="s">
        <v>2266</v>
      </c>
    </row>
    <row r="60" spans="1:10">
      <c r="A60" s="5">
        <v>59</v>
      </c>
      <c r="B60" s="5" t="s">
        <v>1686</v>
      </c>
      <c r="C60" s="5" t="s">
        <v>150</v>
      </c>
      <c r="D60" s="5" t="s">
        <v>1908</v>
      </c>
      <c r="E60" s="5" t="s">
        <v>1909</v>
      </c>
      <c r="F60" s="5" t="s">
        <v>1910</v>
      </c>
      <c r="G60" s="5" t="s">
        <v>1694</v>
      </c>
      <c r="J60" s="5" t="s">
        <v>2266</v>
      </c>
    </row>
    <row r="61" spans="1:10">
      <c r="A61" s="5">
        <v>60</v>
      </c>
      <c r="B61" s="5" t="s">
        <v>1686</v>
      </c>
      <c r="C61" s="5" t="s">
        <v>150</v>
      </c>
      <c r="D61" s="5" t="s">
        <v>1911</v>
      </c>
      <c r="E61" s="5" t="s">
        <v>1912</v>
      </c>
      <c r="F61" s="5" t="s">
        <v>1913</v>
      </c>
      <c r="G61" s="5" t="s">
        <v>1914</v>
      </c>
      <c r="J61" s="5" t="s">
        <v>2266</v>
      </c>
    </row>
    <row r="62" spans="1:10">
      <c r="A62" s="5">
        <v>61</v>
      </c>
      <c r="B62" s="5" t="s">
        <v>1686</v>
      </c>
      <c r="C62" s="5" t="s">
        <v>150</v>
      </c>
      <c r="D62" s="5" t="s">
        <v>1915</v>
      </c>
      <c r="E62" s="5" t="s">
        <v>1916</v>
      </c>
      <c r="F62" s="5" t="s">
        <v>1917</v>
      </c>
      <c r="G62" s="5" t="s">
        <v>1728</v>
      </c>
      <c r="J62" s="5" t="s">
        <v>2266</v>
      </c>
    </row>
    <row r="63" spans="1:10">
      <c r="A63" s="5">
        <v>62</v>
      </c>
      <c r="B63" s="5" t="s">
        <v>1686</v>
      </c>
      <c r="C63" s="5" t="s">
        <v>150</v>
      </c>
      <c r="D63" s="5" t="s">
        <v>1918</v>
      </c>
      <c r="E63" s="5" t="s">
        <v>1919</v>
      </c>
      <c r="F63" s="5" t="s">
        <v>1920</v>
      </c>
      <c r="G63" s="5" t="s">
        <v>1759</v>
      </c>
      <c r="J63" s="5" t="s">
        <v>2266</v>
      </c>
    </row>
    <row r="64" spans="1:10">
      <c r="A64" s="5">
        <v>63</v>
      </c>
      <c r="B64" s="5" t="s">
        <v>1686</v>
      </c>
      <c r="C64" s="5" t="s">
        <v>150</v>
      </c>
      <c r="D64" s="5" t="s">
        <v>1921</v>
      </c>
      <c r="E64" s="5" t="s">
        <v>1922</v>
      </c>
      <c r="F64" s="5" t="s">
        <v>1923</v>
      </c>
      <c r="G64" s="5" t="s">
        <v>1888</v>
      </c>
      <c r="J64" s="5" t="s">
        <v>2266</v>
      </c>
    </row>
    <row r="65" spans="1:10">
      <c r="A65" s="5">
        <v>64</v>
      </c>
      <c r="B65" s="5" t="s">
        <v>1686</v>
      </c>
      <c r="C65" s="5" t="s">
        <v>150</v>
      </c>
      <c r="D65" s="5" t="s">
        <v>1924</v>
      </c>
      <c r="E65" s="5" t="s">
        <v>1925</v>
      </c>
      <c r="F65" s="5" t="s">
        <v>1926</v>
      </c>
      <c r="G65" s="5" t="s">
        <v>1927</v>
      </c>
      <c r="J65" s="5" t="s">
        <v>2266</v>
      </c>
    </row>
    <row r="66" spans="1:10">
      <c r="A66" s="5">
        <v>65</v>
      </c>
      <c r="B66" s="5" t="s">
        <v>1686</v>
      </c>
      <c r="C66" s="5" t="s">
        <v>150</v>
      </c>
      <c r="D66" s="5" t="s">
        <v>1928</v>
      </c>
      <c r="E66" s="5" t="s">
        <v>1929</v>
      </c>
      <c r="F66" s="5" t="s">
        <v>1930</v>
      </c>
      <c r="G66" s="5" t="s">
        <v>1931</v>
      </c>
      <c r="J66" s="5" t="s">
        <v>2266</v>
      </c>
    </row>
    <row r="67" spans="1:10">
      <c r="A67" s="5">
        <v>66</v>
      </c>
      <c r="B67" s="5" t="s">
        <v>1686</v>
      </c>
      <c r="C67" s="5" t="s">
        <v>150</v>
      </c>
      <c r="D67" s="5" t="s">
        <v>1932</v>
      </c>
      <c r="E67" s="5" t="s">
        <v>1933</v>
      </c>
      <c r="F67" s="5" t="s">
        <v>1934</v>
      </c>
      <c r="G67" s="5" t="s">
        <v>1935</v>
      </c>
      <c r="J67" s="5" t="s">
        <v>2266</v>
      </c>
    </row>
    <row r="68" spans="1:10">
      <c r="A68" s="5">
        <v>67</v>
      </c>
      <c r="B68" s="5" t="s">
        <v>1686</v>
      </c>
      <c r="C68" s="5" t="s">
        <v>150</v>
      </c>
      <c r="D68" s="5" t="s">
        <v>1936</v>
      </c>
      <c r="E68" s="5" t="s">
        <v>1937</v>
      </c>
      <c r="F68" s="5" t="s">
        <v>1938</v>
      </c>
      <c r="G68" s="5" t="s">
        <v>1939</v>
      </c>
      <c r="J68" s="5" t="s">
        <v>2266</v>
      </c>
    </row>
    <row r="69" spans="1:10">
      <c r="A69" s="5">
        <v>68</v>
      </c>
      <c r="B69" s="5" t="s">
        <v>1686</v>
      </c>
      <c r="C69" s="5" t="s">
        <v>150</v>
      </c>
      <c r="D69" s="5" t="s">
        <v>1940</v>
      </c>
      <c r="E69" s="5" t="s">
        <v>1941</v>
      </c>
      <c r="F69" s="5" t="s">
        <v>1942</v>
      </c>
      <c r="G69" s="5" t="s">
        <v>1943</v>
      </c>
      <c r="J69" s="5" t="s">
        <v>2266</v>
      </c>
    </row>
    <row r="70" spans="1:10">
      <c r="A70" s="5">
        <v>69</v>
      </c>
      <c r="B70" s="5" t="s">
        <v>1686</v>
      </c>
      <c r="C70" s="5" t="s">
        <v>150</v>
      </c>
      <c r="D70" s="5" t="s">
        <v>1944</v>
      </c>
      <c r="E70" s="5" t="s">
        <v>1945</v>
      </c>
      <c r="F70" s="5" t="s">
        <v>1946</v>
      </c>
      <c r="G70" s="5" t="s">
        <v>1947</v>
      </c>
      <c r="J70" s="5" t="s">
        <v>2266</v>
      </c>
    </row>
    <row r="71" spans="1:10">
      <c r="A71" s="5">
        <v>70</v>
      </c>
      <c r="B71" s="5" t="s">
        <v>1686</v>
      </c>
      <c r="C71" s="5" t="s">
        <v>150</v>
      </c>
      <c r="D71" s="5" t="s">
        <v>1948</v>
      </c>
      <c r="E71" s="5" t="s">
        <v>1949</v>
      </c>
      <c r="F71" s="5" t="s">
        <v>1950</v>
      </c>
      <c r="G71" s="5" t="s">
        <v>1759</v>
      </c>
      <c r="J71" s="5" t="s">
        <v>2266</v>
      </c>
    </row>
    <row r="72" spans="1:10">
      <c r="A72" s="5">
        <v>71</v>
      </c>
      <c r="B72" s="5" t="s">
        <v>1686</v>
      </c>
      <c r="C72" s="5" t="s">
        <v>150</v>
      </c>
      <c r="D72" s="5" t="s">
        <v>1951</v>
      </c>
      <c r="E72" s="5" t="s">
        <v>1952</v>
      </c>
      <c r="F72" s="5" t="s">
        <v>1953</v>
      </c>
      <c r="G72" s="5" t="s">
        <v>1690</v>
      </c>
      <c r="J72" s="5" t="s">
        <v>2266</v>
      </c>
    </row>
    <row r="73" spans="1:10">
      <c r="A73" s="5">
        <v>72</v>
      </c>
      <c r="B73" s="5" t="s">
        <v>1686</v>
      </c>
      <c r="C73" s="5" t="s">
        <v>150</v>
      </c>
      <c r="D73" s="5" t="s">
        <v>1954</v>
      </c>
      <c r="E73" s="5" t="s">
        <v>1955</v>
      </c>
      <c r="F73" s="5" t="s">
        <v>1956</v>
      </c>
      <c r="G73" s="5" t="s">
        <v>1866</v>
      </c>
      <c r="J73" s="5" t="s">
        <v>2266</v>
      </c>
    </row>
    <row r="74" spans="1:10">
      <c r="A74" s="5">
        <v>73</v>
      </c>
      <c r="B74" s="5" t="s">
        <v>1686</v>
      </c>
      <c r="C74" s="5" t="s">
        <v>150</v>
      </c>
      <c r="D74" s="5" t="s">
        <v>1957</v>
      </c>
      <c r="E74" s="5" t="s">
        <v>1958</v>
      </c>
      <c r="F74" s="5" t="s">
        <v>1959</v>
      </c>
      <c r="G74" s="5" t="s">
        <v>1740</v>
      </c>
      <c r="J74" s="5" t="s">
        <v>2266</v>
      </c>
    </row>
    <row r="75" spans="1:10">
      <c r="A75" s="5">
        <v>74</v>
      </c>
      <c r="B75" s="5" t="s">
        <v>1686</v>
      </c>
      <c r="C75" s="5" t="s">
        <v>150</v>
      </c>
      <c r="D75" s="5" t="s">
        <v>1960</v>
      </c>
      <c r="E75" s="5" t="s">
        <v>1961</v>
      </c>
      <c r="F75" s="5" t="s">
        <v>1962</v>
      </c>
      <c r="G75" s="5" t="s">
        <v>1698</v>
      </c>
      <c r="J75" s="5" t="s">
        <v>2266</v>
      </c>
    </row>
    <row r="76" spans="1:10">
      <c r="A76" s="5">
        <v>75</v>
      </c>
      <c r="B76" s="5" t="s">
        <v>1686</v>
      </c>
      <c r="C76" s="5" t="s">
        <v>150</v>
      </c>
      <c r="D76" s="5" t="s">
        <v>1963</v>
      </c>
      <c r="E76" s="5" t="s">
        <v>1964</v>
      </c>
      <c r="F76" s="5" t="s">
        <v>1965</v>
      </c>
      <c r="G76" s="5" t="s">
        <v>1966</v>
      </c>
      <c r="H76" s="5" t="s">
        <v>1967</v>
      </c>
      <c r="J76" s="5" t="s">
        <v>2266</v>
      </c>
    </row>
    <row r="77" spans="1:10">
      <c r="A77" s="5">
        <v>76</v>
      </c>
      <c r="B77" s="5" t="s">
        <v>1686</v>
      </c>
      <c r="C77" s="5" t="s">
        <v>150</v>
      </c>
      <c r="D77" s="5" t="s">
        <v>1968</v>
      </c>
      <c r="E77" s="5" t="s">
        <v>1969</v>
      </c>
      <c r="F77" s="5" t="s">
        <v>1970</v>
      </c>
      <c r="G77" s="5" t="s">
        <v>1971</v>
      </c>
      <c r="J77" s="5" t="s">
        <v>2266</v>
      </c>
    </row>
    <row r="78" spans="1:10">
      <c r="A78" s="5">
        <v>77</v>
      </c>
      <c r="B78" s="5" t="s">
        <v>1686</v>
      </c>
      <c r="C78" s="5" t="s">
        <v>150</v>
      </c>
      <c r="D78" s="5" t="s">
        <v>1972</v>
      </c>
      <c r="E78" s="5" t="s">
        <v>1973</v>
      </c>
      <c r="F78" s="5" t="s">
        <v>1974</v>
      </c>
      <c r="G78" s="5" t="s">
        <v>1841</v>
      </c>
      <c r="J78" s="5" t="s">
        <v>2266</v>
      </c>
    </row>
    <row r="79" spans="1:10">
      <c r="A79" s="5">
        <v>78</v>
      </c>
      <c r="B79" s="5" t="s">
        <v>1686</v>
      </c>
      <c r="C79" s="5" t="s">
        <v>150</v>
      </c>
      <c r="D79" s="5" t="s">
        <v>1975</v>
      </c>
      <c r="E79" s="5" t="s">
        <v>1976</v>
      </c>
      <c r="F79" s="5" t="s">
        <v>1977</v>
      </c>
      <c r="G79" s="5" t="s">
        <v>1698</v>
      </c>
      <c r="J79" s="5" t="s">
        <v>2266</v>
      </c>
    </row>
    <row r="80" spans="1:10">
      <c r="A80" s="5">
        <v>79</v>
      </c>
      <c r="B80" s="5" t="s">
        <v>1686</v>
      </c>
      <c r="C80" s="5" t="s">
        <v>150</v>
      </c>
      <c r="D80" s="5" t="s">
        <v>1978</v>
      </c>
      <c r="E80" s="5" t="s">
        <v>1979</v>
      </c>
      <c r="F80" s="5" t="s">
        <v>1980</v>
      </c>
      <c r="G80" s="5" t="s">
        <v>1836</v>
      </c>
      <c r="J80" s="5" t="s">
        <v>2266</v>
      </c>
    </row>
    <row r="81" spans="1:10">
      <c r="A81" s="5">
        <v>80</v>
      </c>
      <c r="B81" s="5" t="s">
        <v>1686</v>
      </c>
      <c r="C81" s="5" t="s">
        <v>150</v>
      </c>
      <c r="D81" s="5" t="s">
        <v>1981</v>
      </c>
      <c r="E81" s="5" t="s">
        <v>1982</v>
      </c>
      <c r="F81" s="5" t="s">
        <v>1983</v>
      </c>
      <c r="G81" s="5" t="s">
        <v>1876</v>
      </c>
      <c r="J81" s="5" t="s">
        <v>2266</v>
      </c>
    </row>
    <row r="82" spans="1:10">
      <c r="A82" s="5">
        <v>81</v>
      </c>
      <c r="B82" s="5" t="s">
        <v>1686</v>
      </c>
      <c r="C82" s="5" t="s">
        <v>150</v>
      </c>
      <c r="D82" s="5" t="s">
        <v>1984</v>
      </c>
      <c r="E82" s="5" t="s">
        <v>1985</v>
      </c>
      <c r="F82" s="5" t="s">
        <v>1986</v>
      </c>
      <c r="G82" s="5" t="s">
        <v>1694</v>
      </c>
      <c r="J82" s="5" t="s">
        <v>2266</v>
      </c>
    </row>
    <row r="83" spans="1:10">
      <c r="A83" s="5">
        <v>82</v>
      </c>
      <c r="B83" s="5" t="s">
        <v>1686</v>
      </c>
      <c r="C83" s="5" t="s">
        <v>150</v>
      </c>
      <c r="D83" s="5" t="s">
        <v>1987</v>
      </c>
      <c r="E83" s="5" t="s">
        <v>1988</v>
      </c>
      <c r="F83" s="5" t="s">
        <v>1989</v>
      </c>
      <c r="G83" s="5" t="s">
        <v>1888</v>
      </c>
      <c r="J83" s="5" t="s">
        <v>2266</v>
      </c>
    </row>
    <row r="84" spans="1:10">
      <c r="A84" s="5">
        <v>83</v>
      </c>
      <c r="B84" s="5" t="s">
        <v>1686</v>
      </c>
      <c r="C84" s="5" t="s">
        <v>150</v>
      </c>
      <c r="D84" s="5" t="s">
        <v>1990</v>
      </c>
      <c r="E84" s="5" t="s">
        <v>1991</v>
      </c>
      <c r="F84" s="5" t="s">
        <v>1992</v>
      </c>
      <c r="G84" s="5" t="s">
        <v>1935</v>
      </c>
      <c r="J84" s="5" t="s">
        <v>2266</v>
      </c>
    </row>
    <row r="85" spans="1:10">
      <c r="A85" s="5">
        <v>84</v>
      </c>
      <c r="B85" s="5" t="s">
        <v>1686</v>
      </c>
      <c r="C85" s="5" t="s">
        <v>150</v>
      </c>
      <c r="D85" s="5" t="s">
        <v>1993</v>
      </c>
      <c r="E85" s="5" t="s">
        <v>1994</v>
      </c>
      <c r="F85" s="5" t="s">
        <v>1995</v>
      </c>
      <c r="G85" s="5" t="s">
        <v>1996</v>
      </c>
      <c r="J85" s="5" t="s">
        <v>2266</v>
      </c>
    </row>
    <row r="86" spans="1:10">
      <c r="A86" s="5">
        <v>85</v>
      </c>
      <c r="B86" s="5" t="s">
        <v>1686</v>
      </c>
      <c r="C86" s="5" t="s">
        <v>150</v>
      </c>
      <c r="D86" s="5" t="s">
        <v>1997</v>
      </c>
      <c r="E86" s="5" t="s">
        <v>1998</v>
      </c>
      <c r="F86" s="5" t="s">
        <v>1999</v>
      </c>
      <c r="G86" s="5" t="s">
        <v>2000</v>
      </c>
      <c r="H86" s="5" t="s">
        <v>2001</v>
      </c>
      <c r="J86" s="5" t="s">
        <v>2266</v>
      </c>
    </row>
    <row r="87" spans="1:10">
      <c r="A87" s="5">
        <v>86</v>
      </c>
      <c r="B87" s="5" t="s">
        <v>1686</v>
      </c>
      <c r="C87" s="5" t="s">
        <v>150</v>
      </c>
      <c r="D87" s="5" t="s">
        <v>2002</v>
      </c>
      <c r="E87" s="5" t="s">
        <v>2003</v>
      </c>
      <c r="F87" s="5" t="s">
        <v>2004</v>
      </c>
      <c r="G87" s="5" t="s">
        <v>2000</v>
      </c>
      <c r="H87" s="5" t="s">
        <v>2005</v>
      </c>
      <c r="J87" s="5" t="s">
        <v>2266</v>
      </c>
    </row>
    <row r="88" spans="1:10">
      <c r="A88" s="5">
        <v>87</v>
      </c>
      <c r="B88" s="5" t="s">
        <v>1686</v>
      </c>
      <c r="C88" s="5" t="s">
        <v>150</v>
      </c>
      <c r="D88" s="5" t="s">
        <v>2006</v>
      </c>
      <c r="E88" s="5" t="s">
        <v>2007</v>
      </c>
      <c r="F88" s="5" t="s">
        <v>2008</v>
      </c>
      <c r="G88" s="5" t="s">
        <v>1947</v>
      </c>
      <c r="J88" s="5" t="s">
        <v>2266</v>
      </c>
    </row>
    <row r="89" spans="1:10">
      <c r="A89" s="5">
        <v>88</v>
      </c>
      <c r="B89" s="5" t="s">
        <v>1686</v>
      </c>
      <c r="C89" s="5" t="s">
        <v>150</v>
      </c>
      <c r="D89" s="5" t="s">
        <v>2009</v>
      </c>
      <c r="E89" s="5" t="s">
        <v>2010</v>
      </c>
      <c r="F89" s="5" t="s">
        <v>2011</v>
      </c>
      <c r="G89" s="5" t="s">
        <v>2012</v>
      </c>
      <c r="J89" s="5" t="s">
        <v>2266</v>
      </c>
    </row>
    <row r="90" spans="1:10">
      <c r="A90" s="5">
        <v>89</v>
      </c>
      <c r="B90" s="5" t="s">
        <v>1686</v>
      </c>
      <c r="C90" s="5" t="s">
        <v>150</v>
      </c>
      <c r="D90" s="5" t="s">
        <v>2013</v>
      </c>
      <c r="E90" s="5" t="s">
        <v>2014</v>
      </c>
      <c r="F90" s="5" t="s">
        <v>2015</v>
      </c>
      <c r="G90" s="5" t="s">
        <v>1947</v>
      </c>
      <c r="H90" s="5" t="s">
        <v>1729</v>
      </c>
      <c r="J90" s="5" t="s">
        <v>2266</v>
      </c>
    </row>
    <row r="91" spans="1:10">
      <c r="A91" s="5">
        <v>90</v>
      </c>
      <c r="B91" s="5" t="s">
        <v>1686</v>
      </c>
      <c r="C91" s="5" t="s">
        <v>150</v>
      </c>
      <c r="D91" s="5" t="s">
        <v>2016</v>
      </c>
      <c r="E91" s="5" t="s">
        <v>2017</v>
      </c>
      <c r="F91" s="5" t="s">
        <v>2018</v>
      </c>
      <c r="G91" s="5" t="s">
        <v>1947</v>
      </c>
      <c r="J91" s="5" t="s">
        <v>2266</v>
      </c>
    </row>
    <row r="92" spans="1:10">
      <c r="A92" s="5">
        <v>91</v>
      </c>
      <c r="B92" s="5" t="s">
        <v>1686</v>
      </c>
      <c r="C92" s="5" t="s">
        <v>150</v>
      </c>
      <c r="D92" s="5" t="s">
        <v>2019</v>
      </c>
      <c r="E92" s="5" t="s">
        <v>2020</v>
      </c>
      <c r="F92" s="5" t="s">
        <v>2021</v>
      </c>
      <c r="G92" s="5" t="s">
        <v>2022</v>
      </c>
      <c r="J92" s="5" t="s">
        <v>2266</v>
      </c>
    </row>
    <row r="93" spans="1:10">
      <c r="A93" s="5">
        <v>92</v>
      </c>
      <c r="B93" s="5" t="s">
        <v>1686</v>
      </c>
      <c r="C93" s="5" t="s">
        <v>150</v>
      </c>
      <c r="D93" s="5" t="s">
        <v>2023</v>
      </c>
      <c r="E93" s="5" t="s">
        <v>2024</v>
      </c>
      <c r="F93" s="5" t="s">
        <v>2025</v>
      </c>
      <c r="G93" s="5" t="s">
        <v>1690</v>
      </c>
      <c r="J93" s="5" t="s">
        <v>2266</v>
      </c>
    </row>
    <row r="94" spans="1:10">
      <c r="A94" s="5">
        <v>93</v>
      </c>
      <c r="B94" s="5" t="s">
        <v>1686</v>
      </c>
      <c r="C94" s="5" t="s">
        <v>150</v>
      </c>
      <c r="D94" s="5" t="s">
        <v>2026</v>
      </c>
      <c r="E94" s="5" t="s">
        <v>2027</v>
      </c>
      <c r="F94" s="5" t="s">
        <v>2028</v>
      </c>
      <c r="G94" s="5" t="s">
        <v>1810</v>
      </c>
      <c r="J94" s="5" t="s">
        <v>2266</v>
      </c>
    </row>
    <row r="95" spans="1:10">
      <c r="A95" s="5">
        <v>94</v>
      </c>
      <c r="B95" s="5" t="s">
        <v>1686</v>
      </c>
      <c r="C95" s="5" t="s">
        <v>150</v>
      </c>
      <c r="D95" s="5" t="s">
        <v>2029</v>
      </c>
      <c r="E95" s="5" t="s">
        <v>2030</v>
      </c>
      <c r="F95" s="5" t="s">
        <v>2031</v>
      </c>
      <c r="G95" s="5" t="s">
        <v>1763</v>
      </c>
      <c r="J95" s="5" t="s">
        <v>2266</v>
      </c>
    </row>
    <row r="96" spans="1:10">
      <c r="A96" s="5">
        <v>95</v>
      </c>
      <c r="B96" s="5" t="s">
        <v>1686</v>
      </c>
      <c r="C96" s="5" t="s">
        <v>150</v>
      </c>
      <c r="D96" s="5" t="s">
        <v>2032</v>
      </c>
      <c r="E96" s="5" t="s">
        <v>2033</v>
      </c>
      <c r="F96" s="5" t="s">
        <v>2034</v>
      </c>
      <c r="G96" s="5" t="s">
        <v>1698</v>
      </c>
      <c r="J96" s="5" t="s">
        <v>2266</v>
      </c>
    </row>
    <row r="97" spans="1:10">
      <c r="A97" s="5">
        <v>96</v>
      </c>
      <c r="B97" s="5" t="s">
        <v>1686</v>
      </c>
      <c r="C97" s="5" t="s">
        <v>150</v>
      </c>
      <c r="D97" s="5" t="s">
        <v>2035</v>
      </c>
      <c r="E97" s="5" t="s">
        <v>2036</v>
      </c>
      <c r="F97" s="5" t="s">
        <v>2037</v>
      </c>
      <c r="G97" s="5" t="s">
        <v>1698</v>
      </c>
      <c r="J97" s="5" t="s">
        <v>2266</v>
      </c>
    </row>
    <row r="98" spans="1:10">
      <c r="A98" s="5">
        <v>97</v>
      </c>
      <c r="B98" s="5" t="s">
        <v>1686</v>
      </c>
      <c r="C98" s="5" t="s">
        <v>150</v>
      </c>
      <c r="D98" s="5" t="s">
        <v>2038</v>
      </c>
      <c r="E98" s="5" t="s">
        <v>2039</v>
      </c>
      <c r="F98" s="5" t="s">
        <v>2040</v>
      </c>
      <c r="G98" s="5" t="s">
        <v>1880</v>
      </c>
      <c r="J98" s="5" t="s">
        <v>2266</v>
      </c>
    </row>
    <row r="99" spans="1:10">
      <c r="A99" s="5">
        <v>98</v>
      </c>
      <c r="B99" s="5" t="s">
        <v>1686</v>
      </c>
      <c r="C99" s="5" t="s">
        <v>150</v>
      </c>
      <c r="D99" s="5" t="s">
        <v>2041</v>
      </c>
      <c r="E99" s="5" t="s">
        <v>2042</v>
      </c>
      <c r="F99" s="5" t="s">
        <v>2043</v>
      </c>
      <c r="G99" s="5" t="s">
        <v>1862</v>
      </c>
      <c r="J99" s="5" t="s">
        <v>2266</v>
      </c>
    </row>
    <row r="100" spans="1:10">
      <c r="A100" s="5">
        <v>99</v>
      </c>
      <c r="B100" s="5" t="s">
        <v>1686</v>
      </c>
      <c r="C100" s="5" t="s">
        <v>150</v>
      </c>
      <c r="D100" s="5" t="s">
        <v>2044</v>
      </c>
      <c r="E100" s="5" t="s">
        <v>2045</v>
      </c>
      <c r="F100" s="5" t="s">
        <v>2046</v>
      </c>
      <c r="G100" s="5" t="s">
        <v>1763</v>
      </c>
      <c r="J100" s="5" t="s">
        <v>2266</v>
      </c>
    </row>
    <row r="101" spans="1:10">
      <c r="A101" s="5">
        <v>100</v>
      </c>
      <c r="B101" s="5" t="s">
        <v>1686</v>
      </c>
      <c r="C101" s="5" t="s">
        <v>150</v>
      </c>
      <c r="D101" s="5" t="s">
        <v>2047</v>
      </c>
      <c r="E101" s="5" t="s">
        <v>2048</v>
      </c>
      <c r="F101" s="5" t="s">
        <v>2049</v>
      </c>
      <c r="G101" s="5" t="s">
        <v>2050</v>
      </c>
      <c r="J101" s="5" t="s">
        <v>2266</v>
      </c>
    </row>
    <row r="102" spans="1:10">
      <c r="A102" s="5">
        <v>101</v>
      </c>
      <c r="B102" s="5" t="s">
        <v>1686</v>
      </c>
      <c r="C102" s="5" t="s">
        <v>150</v>
      </c>
      <c r="D102" s="5" t="s">
        <v>2051</v>
      </c>
      <c r="E102" s="5" t="s">
        <v>2052</v>
      </c>
      <c r="F102" s="5" t="s">
        <v>2053</v>
      </c>
      <c r="G102" s="5" t="s">
        <v>1841</v>
      </c>
      <c r="J102" s="5" t="s">
        <v>2266</v>
      </c>
    </row>
    <row r="103" spans="1:10">
      <c r="A103" s="5">
        <v>102</v>
      </c>
      <c r="B103" s="5" t="s">
        <v>1686</v>
      </c>
      <c r="C103" s="5" t="s">
        <v>150</v>
      </c>
      <c r="D103" s="5" t="s">
        <v>2054</v>
      </c>
      <c r="E103" s="5" t="s">
        <v>2055</v>
      </c>
      <c r="F103" s="5" t="s">
        <v>2056</v>
      </c>
      <c r="G103" s="5" t="s">
        <v>1740</v>
      </c>
      <c r="J103" s="5" t="s">
        <v>2266</v>
      </c>
    </row>
    <row r="104" spans="1:10">
      <c r="A104" s="5">
        <v>103</v>
      </c>
      <c r="B104" s="5" t="s">
        <v>1686</v>
      </c>
      <c r="C104" s="5" t="s">
        <v>150</v>
      </c>
      <c r="D104" s="5" t="s">
        <v>2057</v>
      </c>
      <c r="E104" s="5" t="s">
        <v>2058</v>
      </c>
      <c r="F104" s="5" t="s">
        <v>2059</v>
      </c>
      <c r="G104" s="5" t="s">
        <v>2060</v>
      </c>
      <c r="J104" s="5" t="s">
        <v>2266</v>
      </c>
    </row>
    <row r="105" spans="1:10">
      <c r="A105" s="5">
        <v>104</v>
      </c>
      <c r="B105" s="5" t="s">
        <v>1686</v>
      </c>
      <c r="C105" s="5" t="s">
        <v>150</v>
      </c>
      <c r="D105" s="5" t="s">
        <v>2061</v>
      </c>
      <c r="E105" s="5" t="s">
        <v>2062</v>
      </c>
      <c r="F105" s="5" t="s">
        <v>2063</v>
      </c>
      <c r="G105" s="5" t="s">
        <v>1716</v>
      </c>
      <c r="H105" s="5" t="s">
        <v>2064</v>
      </c>
      <c r="J105" s="5" t="s">
        <v>2266</v>
      </c>
    </row>
    <row r="106" spans="1:10">
      <c r="A106" s="5">
        <v>105</v>
      </c>
      <c r="B106" s="5" t="s">
        <v>1686</v>
      </c>
      <c r="C106" s="5" t="s">
        <v>150</v>
      </c>
      <c r="D106" s="5" t="s">
        <v>2065</v>
      </c>
      <c r="E106" s="5" t="s">
        <v>2066</v>
      </c>
      <c r="F106" s="5" t="s">
        <v>2067</v>
      </c>
      <c r="G106" s="5" t="s">
        <v>1841</v>
      </c>
      <c r="J106" s="5" t="s">
        <v>2266</v>
      </c>
    </row>
    <row r="107" spans="1:10">
      <c r="A107" s="5">
        <v>106</v>
      </c>
      <c r="B107" s="5" t="s">
        <v>1686</v>
      </c>
      <c r="C107" s="5" t="s">
        <v>150</v>
      </c>
      <c r="D107" s="5" t="s">
        <v>2068</v>
      </c>
      <c r="E107" s="5" t="s">
        <v>2069</v>
      </c>
      <c r="F107" s="5" t="s">
        <v>2070</v>
      </c>
      <c r="G107" s="5" t="s">
        <v>2000</v>
      </c>
      <c r="J107" s="5" t="s">
        <v>2266</v>
      </c>
    </row>
    <row r="108" spans="1:10">
      <c r="A108" s="5">
        <v>107</v>
      </c>
      <c r="B108" s="5" t="s">
        <v>1686</v>
      </c>
      <c r="C108" s="5" t="s">
        <v>150</v>
      </c>
      <c r="D108" s="5" t="s">
        <v>2071</v>
      </c>
      <c r="E108" s="5" t="s">
        <v>2072</v>
      </c>
      <c r="F108" s="5" t="s">
        <v>2073</v>
      </c>
      <c r="G108" s="5" t="s">
        <v>1996</v>
      </c>
      <c r="J108" s="5" t="s">
        <v>2266</v>
      </c>
    </row>
    <row r="109" spans="1:10">
      <c r="A109" s="5">
        <v>108</v>
      </c>
      <c r="B109" s="5" t="s">
        <v>1686</v>
      </c>
      <c r="C109" s="5" t="s">
        <v>150</v>
      </c>
      <c r="D109" s="5" t="s">
        <v>2074</v>
      </c>
      <c r="E109" s="5" t="s">
        <v>2075</v>
      </c>
      <c r="F109" s="5" t="s">
        <v>2076</v>
      </c>
      <c r="G109" s="5" t="s">
        <v>1876</v>
      </c>
      <c r="J109" s="5" t="s">
        <v>2266</v>
      </c>
    </row>
    <row r="110" spans="1:10">
      <c r="A110" s="5">
        <v>109</v>
      </c>
      <c r="B110" s="5" t="s">
        <v>1686</v>
      </c>
      <c r="C110" s="5" t="s">
        <v>150</v>
      </c>
      <c r="D110" s="5" t="s">
        <v>2077</v>
      </c>
      <c r="E110" s="5" t="s">
        <v>2078</v>
      </c>
      <c r="F110" s="5" t="s">
        <v>2079</v>
      </c>
      <c r="G110" s="5" t="s">
        <v>1698</v>
      </c>
      <c r="J110" s="5" t="s">
        <v>2266</v>
      </c>
    </row>
    <row r="111" spans="1:10">
      <c r="A111" s="5">
        <v>110</v>
      </c>
      <c r="B111" s="5" t="s">
        <v>1686</v>
      </c>
      <c r="C111" s="5" t="s">
        <v>150</v>
      </c>
      <c r="D111" s="5" t="s">
        <v>2080</v>
      </c>
      <c r="E111" s="5" t="s">
        <v>2081</v>
      </c>
      <c r="F111" s="5" t="s">
        <v>2082</v>
      </c>
      <c r="G111" s="5" t="s">
        <v>2083</v>
      </c>
      <c r="J111" s="5" t="s">
        <v>2266</v>
      </c>
    </row>
    <row r="112" spans="1:10">
      <c r="A112" s="5">
        <v>111</v>
      </c>
      <c r="B112" s="5" t="s">
        <v>1686</v>
      </c>
      <c r="C112" s="5" t="s">
        <v>150</v>
      </c>
      <c r="D112" s="5" t="s">
        <v>2084</v>
      </c>
      <c r="E112" s="5" t="s">
        <v>2085</v>
      </c>
      <c r="F112" s="5" t="s">
        <v>2082</v>
      </c>
      <c r="G112" s="5" t="s">
        <v>1852</v>
      </c>
      <c r="J112" s="5" t="s">
        <v>2266</v>
      </c>
    </row>
    <row r="113" spans="1:10">
      <c r="A113" s="5">
        <v>112</v>
      </c>
      <c r="B113" s="5" t="s">
        <v>1686</v>
      </c>
      <c r="C113" s="5" t="s">
        <v>150</v>
      </c>
      <c r="D113" s="5" t="s">
        <v>2086</v>
      </c>
      <c r="E113" s="5" t="s">
        <v>2087</v>
      </c>
      <c r="F113" s="5" t="s">
        <v>2082</v>
      </c>
      <c r="G113" s="5" t="s">
        <v>2088</v>
      </c>
      <c r="J113" s="5" t="s">
        <v>2266</v>
      </c>
    </row>
    <row r="114" spans="1:10">
      <c r="A114" s="5">
        <v>113</v>
      </c>
      <c r="B114" s="5" t="s">
        <v>1686</v>
      </c>
      <c r="C114" s="5" t="s">
        <v>150</v>
      </c>
      <c r="D114" s="5" t="s">
        <v>2089</v>
      </c>
      <c r="E114" s="5" t="s">
        <v>2090</v>
      </c>
      <c r="F114" s="5" t="s">
        <v>2082</v>
      </c>
      <c r="G114" s="5" t="s">
        <v>2091</v>
      </c>
      <c r="J114" s="5" t="s">
        <v>2266</v>
      </c>
    </row>
    <row r="115" spans="1:10">
      <c r="A115" s="5">
        <v>114</v>
      </c>
      <c r="B115" s="5" t="s">
        <v>1686</v>
      </c>
      <c r="C115" s="5" t="s">
        <v>150</v>
      </c>
      <c r="D115" s="5" t="s">
        <v>2092</v>
      </c>
      <c r="E115" s="5" t="s">
        <v>2093</v>
      </c>
      <c r="F115" s="5" t="s">
        <v>2082</v>
      </c>
      <c r="G115" s="5" t="s">
        <v>2094</v>
      </c>
      <c r="J115" s="5" t="s">
        <v>2266</v>
      </c>
    </row>
    <row r="116" spans="1:10">
      <c r="A116" s="5">
        <v>115</v>
      </c>
      <c r="B116" s="5" t="s">
        <v>1686</v>
      </c>
      <c r="C116" s="5" t="s">
        <v>150</v>
      </c>
      <c r="D116" s="5" t="s">
        <v>2095</v>
      </c>
      <c r="E116" s="5" t="s">
        <v>2096</v>
      </c>
      <c r="F116" s="5" t="s">
        <v>2082</v>
      </c>
      <c r="G116" s="5" t="s">
        <v>2097</v>
      </c>
      <c r="J116" s="5" t="s">
        <v>2266</v>
      </c>
    </row>
    <row r="117" spans="1:10">
      <c r="A117" s="5">
        <v>116</v>
      </c>
      <c r="B117" s="5" t="s">
        <v>1686</v>
      </c>
      <c r="C117" s="5" t="s">
        <v>150</v>
      </c>
      <c r="D117" s="5" t="s">
        <v>2098</v>
      </c>
      <c r="E117" s="5" t="s">
        <v>2099</v>
      </c>
      <c r="F117" s="5" t="s">
        <v>2082</v>
      </c>
      <c r="G117" s="5" t="s">
        <v>2100</v>
      </c>
      <c r="J117" s="5" t="s">
        <v>2266</v>
      </c>
    </row>
    <row r="118" spans="1:10">
      <c r="A118" s="5">
        <v>117</v>
      </c>
      <c r="B118" s="5" t="s">
        <v>1686</v>
      </c>
      <c r="C118" s="5" t="s">
        <v>150</v>
      </c>
      <c r="D118" s="5" t="s">
        <v>2101</v>
      </c>
      <c r="E118" s="5" t="s">
        <v>2102</v>
      </c>
      <c r="F118" s="5" t="s">
        <v>2082</v>
      </c>
      <c r="G118" s="5" t="s">
        <v>2103</v>
      </c>
      <c r="J118" s="5" t="s">
        <v>2266</v>
      </c>
    </row>
    <row r="119" spans="1:10">
      <c r="A119" s="5">
        <v>118</v>
      </c>
      <c r="B119" s="5" t="s">
        <v>1686</v>
      </c>
      <c r="C119" s="5" t="s">
        <v>150</v>
      </c>
      <c r="D119" s="5" t="s">
        <v>2104</v>
      </c>
      <c r="E119" s="5" t="s">
        <v>2105</v>
      </c>
      <c r="F119" s="5" t="s">
        <v>2106</v>
      </c>
      <c r="G119" s="5" t="s">
        <v>1728</v>
      </c>
      <c r="J119" s="5" t="s">
        <v>2266</v>
      </c>
    </row>
    <row r="120" spans="1:10">
      <c r="A120" s="5">
        <v>119</v>
      </c>
      <c r="B120" s="5" t="s">
        <v>1686</v>
      </c>
      <c r="C120" s="5" t="s">
        <v>150</v>
      </c>
      <c r="D120" s="5" t="s">
        <v>2107</v>
      </c>
      <c r="E120" s="5" t="s">
        <v>2108</v>
      </c>
      <c r="F120" s="5" t="s">
        <v>2109</v>
      </c>
      <c r="G120" s="5" t="s">
        <v>2110</v>
      </c>
      <c r="J120" s="5" t="s">
        <v>2266</v>
      </c>
    </row>
    <row r="121" spans="1:10">
      <c r="A121" s="5">
        <v>120</v>
      </c>
      <c r="B121" s="5" t="s">
        <v>1686</v>
      </c>
      <c r="C121" s="5" t="s">
        <v>150</v>
      </c>
      <c r="D121" s="5" t="s">
        <v>2111</v>
      </c>
      <c r="E121" s="5" t="s">
        <v>2112</v>
      </c>
      <c r="F121" s="5" t="s">
        <v>2113</v>
      </c>
      <c r="G121" s="5" t="s">
        <v>1836</v>
      </c>
      <c r="J121" s="5" t="s">
        <v>2266</v>
      </c>
    </row>
    <row r="122" spans="1:10">
      <c r="A122" s="5">
        <v>121</v>
      </c>
      <c r="B122" s="5" t="s">
        <v>1686</v>
      </c>
      <c r="C122" s="5" t="s">
        <v>150</v>
      </c>
      <c r="D122" s="5" t="s">
        <v>2114</v>
      </c>
      <c r="E122" s="5" t="s">
        <v>2115</v>
      </c>
      <c r="F122" s="5" t="s">
        <v>2116</v>
      </c>
      <c r="G122" s="5" t="s">
        <v>1876</v>
      </c>
      <c r="J122" s="5" t="s">
        <v>2266</v>
      </c>
    </row>
    <row r="123" spans="1:10">
      <c r="A123" s="5">
        <v>122</v>
      </c>
      <c r="B123" s="5" t="s">
        <v>1686</v>
      </c>
      <c r="C123" s="5" t="s">
        <v>150</v>
      </c>
      <c r="D123" s="5" t="s">
        <v>2117</v>
      </c>
      <c r="E123" s="5" t="s">
        <v>2118</v>
      </c>
      <c r="F123" s="5" t="s">
        <v>2119</v>
      </c>
      <c r="G123" s="5" t="s">
        <v>2120</v>
      </c>
      <c r="J123" s="5" t="s">
        <v>2266</v>
      </c>
    </row>
    <row r="124" spans="1:10">
      <c r="A124" s="5">
        <v>123</v>
      </c>
      <c r="B124" s="5" t="s">
        <v>1686</v>
      </c>
      <c r="C124" s="5" t="s">
        <v>150</v>
      </c>
      <c r="D124" s="5" t="s">
        <v>2121</v>
      </c>
      <c r="E124" s="5" t="s">
        <v>2122</v>
      </c>
      <c r="F124" s="5" t="s">
        <v>2123</v>
      </c>
      <c r="G124" s="5" t="s">
        <v>2000</v>
      </c>
      <c r="J124" s="5" t="s">
        <v>2266</v>
      </c>
    </row>
    <row r="125" spans="1:10">
      <c r="A125" s="5">
        <v>124</v>
      </c>
      <c r="B125" s="5" t="s">
        <v>1686</v>
      </c>
      <c r="C125" s="5" t="s">
        <v>150</v>
      </c>
      <c r="D125" s="5" t="s">
        <v>2124</v>
      </c>
      <c r="E125" s="5" t="s">
        <v>2125</v>
      </c>
      <c r="F125" s="5" t="s">
        <v>2126</v>
      </c>
      <c r="G125" s="5" t="s">
        <v>1740</v>
      </c>
      <c r="J125" s="5" t="s">
        <v>2266</v>
      </c>
    </row>
    <row r="126" spans="1:10">
      <c r="A126" s="5">
        <v>125</v>
      </c>
      <c r="B126" s="5" t="s">
        <v>1686</v>
      </c>
      <c r="C126" s="5" t="s">
        <v>150</v>
      </c>
      <c r="D126" s="5" t="s">
        <v>2127</v>
      </c>
      <c r="E126" s="5" t="s">
        <v>2128</v>
      </c>
      <c r="F126" s="5" t="s">
        <v>2129</v>
      </c>
      <c r="G126" s="5" t="s">
        <v>1740</v>
      </c>
      <c r="J126" s="5" t="s">
        <v>2266</v>
      </c>
    </row>
    <row r="127" spans="1:10">
      <c r="A127" s="5">
        <v>126</v>
      </c>
      <c r="B127" s="5" t="s">
        <v>1686</v>
      </c>
      <c r="C127" s="5" t="s">
        <v>150</v>
      </c>
      <c r="D127" s="5" t="s">
        <v>2130</v>
      </c>
      <c r="E127" s="5" t="s">
        <v>2131</v>
      </c>
      <c r="F127" s="5" t="s">
        <v>2132</v>
      </c>
      <c r="G127" s="5" t="s">
        <v>1763</v>
      </c>
      <c r="H127" s="5" t="s">
        <v>2133</v>
      </c>
      <c r="J127" s="5" t="s">
        <v>2266</v>
      </c>
    </row>
    <row r="128" spans="1:10">
      <c r="A128" s="5">
        <v>127</v>
      </c>
      <c r="B128" s="5" t="s">
        <v>1686</v>
      </c>
      <c r="C128" s="5" t="s">
        <v>150</v>
      </c>
      <c r="D128" s="5" t="s">
        <v>2134</v>
      </c>
      <c r="E128" s="5" t="s">
        <v>2135</v>
      </c>
      <c r="F128" s="5" t="s">
        <v>2136</v>
      </c>
      <c r="G128" s="5" t="s">
        <v>1740</v>
      </c>
      <c r="J128" s="5" t="s">
        <v>2266</v>
      </c>
    </row>
    <row r="129" spans="1:10">
      <c r="A129" s="5">
        <v>128</v>
      </c>
      <c r="B129" s="5" t="s">
        <v>1686</v>
      </c>
      <c r="C129" s="5" t="s">
        <v>150</v>
      </c>
      <c r="D129" s="5" t="s">
        <v>2137</v>
      </c>
      <c r="E129" s="5" t="s">
        <v>2138</v>
      </c>
      <c r="F129" s="5" t="s">
        <v>2139</v>
      </c>
      <c r="G129" s="5" t="s">
        <v>2140</v>
      </c>
      <c r="J129" s="5" t="s">
        <v>2266</v>
      </c>
    </row>
    <row r="130" spans="1:10">
      <c r="A130" s="5">
        <v>129</v>
      </c>
      <c r="B130" s="5" t="s">
        <v>1686</v>
      </c>
      <c r="C130" s="5" t="s">
        <v>150</v>
      </c>
      <c r="D130" s="5" t="s">
        <v>2141</v>
      </c>
      <c r="E130" s="5" t="s">
        <v>2142</v>
      </c>
      <c r="F130" s="5" t="s">
        <v>2143</v>
      </c>
      <c r="G130" s="5" t="s">
        <v>1802</v>
      </c>
      <c r="H130" s="5" t="s">
        <v>2144</v>
      </c>
      <c r="J130" s="5" t="s">
        <v>2266</v>
      </c>
    </row>
    <row r="131" spans="1:10">
      <c r="A131" s="5">
        <v>130</v>
      </c>
      <c r="B131" s="5" t="s">
        <v>1686</v>
      </c>
      <c r="C131" s="5" t="s">
        <v>150</v>
      </c>
      <c r="D131" s="5" t="s">
        <v>2145</v>
      </c>
      <c r="E131" s="5" t="s">
        <v>2142</v>
      </c>
      <c r="F131" s="5" t="s">
        <v>2146</v>
      </c>
      <c r="G131" s="5" t="s">
        <v>1716</v>
      </c>
      <c r="J131" s="5" t="s">
        <v>2266</v>
      </c>
    </row>
    <row r="132" spans="1:10">
      <c r="A132" s="5">
        <v>131</v>
      </c>
      <c r="B132" s="5" t="s">
        <v>1686</v>
      </c>
      <c r="C132" s="5" t="s">
        <v>150</v>
      </c>
      <c r="D132" s="5" t="s">
        <v>2147</v>
      </c>
      <c r="E132" s="5" t="s">
        <v>2148</v>
      </c>
      <c r="F132" s="5" t="s">
        <v>2149</v>
      </c>
      <c r="G132" s="5" t="s">
        <v>1935</v>
      </c>
      <c r="J132" s="5" t="s">
        <v>2266</v>
      </c>
    </row>
    <row r="133" spans="1:10">
      <c r="A133" s="5">
        <v>132</v>
      </c>
      <c r="B133" s="5" t="s">
        <v>1686</v>
      </c>
      <c r="C133" s="5" t="s">
        <v>150</v>
      </c>
      <c r="D133" s="5" t="s">
        <v>2150</v>
      </c>
      <c r="E133" s="5" t="s">
        <v>2151</v>
      </c>
      <c r="F133" s="5" t="s">
        <v>2152</v>
      </c>
      <c r="G133" s="5" t="s">
        <v>1740</v>
      </c>
      <c r="J133" s="5" t="s">
        <v>2266</v>
      </c>
    </row>
    <row r="134" spans="1:10">
      <c r="A134" s="5">
        <v>133</v>
      </c>
      <c r="B134" s="5" t="s">
        <v>1686</v>
      </c>
      <c r="C134" s="5" t="s">
        <v>150</v>
      </c>
      <c r="D134" s="5" t="s">
        <v>2153</v>
      </c>
      <c r="E134" s="5" t="s">
        <v>2154</v>
      </c>
      <c r="F134" s="5" t="s">
        <v>2155</v>
      </c>
      <c r="G134" s="5" t="s">
        <v>2110</v>
      </c>
      <c r="J134" s="5" t="s">
        <v>2266</v>
      </c>
    </row>
    <row r="135" spans="1:10">
      <c r="A135" s="5">
        <v>134</v>
      </c>
      <c r="B135" s="5" t="s">
        <v>1686</v>
      </c>
      <c r="C135" s="5" t="s">
        <v>150</v>
      </c>
      <c r="D135" s="5" t="s">
        <v>2156</v>
      </c>
      <c r="E135" s="5" t="s">
        <v>2157</v>
      </c>
      <c r="F135" s="5" t="s">
        <v>2158</v>
      </c>
      <c r="G135" s="5" t="s">
        <v>2159</v>
      </c>
      <c r="J135" s="5" t="s">
        <v>2266</v>
      </c>
    </row>
    <row r="136" spans="1:10">
      <c r="A136" s="5">
        <v>135</v>
      </c>
      <c r="B136" s="5" t="s">
        <v>1686</v>
      </c>
      <c r="C136" s="5" t="s">
        <v>150</v>
      </c>
      <c r="D136" s="5" t="s">
        <v>2160</v>
      </c>
      <c r="E136" s="5" t="s">
        <v>2161</v>
      </c>
      <c r="F136" s="5" t="s">
        <v>2162</v>
      </c>
      <c r="G136" s="5" t="s">
        <v>2140</v>
      </c>
      <c r="J136" s="5" t="s">
        <v>2266</v>
      </c>
    </row>
    <row r="137" spans="1:10">
      <c r="A137" s="5">
        <v>136</v>
      </c>
      <c r="B137" s="5" t="s">
        <v>1686</v>
      </c>
      <c r="C137" s="5" t="s">
        <v>150</v>
      </c>
      <c r="D137" s="5" t="s">
        <v>2163</v>
      </c>
      <c r="E137" s="5" t="s">
        <v>2164</v>
      </c>
      <c r="F137" s="5" t="s">
        <v>2165</v>
      </c>
      <c r="G137" s="5" t="s">
        <v>2166</v>
      </c>
      <c r="J137" s="5" t="s">
        <v>2266</v>
      </c>
    </row>
    <row r="138" spans="1:10">
      <c r="A138" s="5">
        <v>137</v>
      </c>
      <c r="B138" s="5" t="s">
        <v>1686</v>
      </c>
      <c r="C138" s="5" t="s">
        <v>150</v>
      </c>
      <c r="D138" s="5" t="s">
        <v>2167</v>
      </c>
      <c r="E138" s="5" t="s">
        <v>2168</v>
      </c>
      <c r="F138" s="5" t="s">
        <v>2169</v>
      </c>
      <c r="G138" s="5" t="s">
        <v>1759</v>
      </c>
      <c r="J138" s="5" t="s">
        <v>2266</v>
      </c>
    </row>
    <row r="139" spans="1:10">
      <c r="A139" s="5">
        <v>138</v>
      </c>
      <c r="B139" s="5" t="s">
        <v>1686</v>
      </c>
      <c r="C139" s="5" t="s">
        <v>150</v>
      </c>
      <c r="D139" s="5" t="s">
        <v>2170</v>
      </c>
      <c r="E139" s="5" t="s">
        <v>2171</v>
      </c>
      <c r="F139" s="5" t="s">
        <v>2172</v>
      </c>
      <c r="G139" s="5" t="s">
        <v>1935</v>
      </c>
      <c r="J139" s="5" t="s">
        <v>2266</v>
      </c>
    </row>
    <row r="140" spans="1:10">
      <c r="A140" s="5">
        <v>139</v>
      </c>
      <c r="B140" s="5" t="s">
        <v>1686</v>
      </c>
      <c r="C140" s="5" t="s">
        <v>150</v>
      </c>
      <c r="D140" s="5" t="s">
        <v>2173</v>
      </c>
      <c r="E140" s="5" t="s">
        <v>2174</v>
      </c>
      <c r="F140" s="5" t="s">
        <v>2175</v>
      </c>
      <c r="G140" s="5" t="s">
        <v>1971</v>
      </c>
      <c r="J140" s="5" t="s">
        <v>2266</v>
      </c>
    </row>
    <row r="141" spans="1:10">
      <c r="A141" s="5">
        <v>140</v>
      </c>
      <c r="B141" s="5" t="s">
        <v>1686</v>
      </c>
      <c r="C141" s="5" t="s">
        <v>150</v>
      </c>
      <c r="D141" s="5" t="s">
        <v>2176</v>
      </c>
      <c r="E141" s="5" t="s">
        <v>2177</v>
      </c>
      <c r="F141" s="5" t="s">
        <v>2178</v>
      </c>
      <c r="G141" s="5" t="s">
        <v>2179</v>
      </c>
      <c r="J141" s="5" t="s">
        <v>2266</v>
      </c>
    </row>
    <row r="142" spans="1:10">
      <c r="A142" s="5">
        <v>141</v>
      </c>
      <c r="B142" s="5" t="s">
        <v>1686</v>
      </c>
      <c r="C142" s="5" t="s">
        <v>150</v>
      </c>
      <c r="D142" s="5" t="s">
        <v>2180</v>
      </c>
      <c r="E142" s="5" t="s">
        <v>2181</v>
      </c>
      <c r="F142" s="5" t="s">
        <v>2182</v>
      </c>
      <c r="G142" s="5" t="s">
        <v>2110</v>
      </c>
      <c r="J142" s="5" t="s">
        <v>2266</v>
      </c>
    </row>
    <row r="143" spans="1:10">
      <c r="A143" s="5">
        <v>142</v>
      </c>
      <c r="B143" s="5" t="s">
        <v>1686</v>
      </c>
      <c r="C143" s="5" t="s">
        <v>150</v>
      </c>
      <c r="D143" s="5" t="s">
        <v>2183</v>
      </c>
      <c r="E143" s="5" t="s">
        <v>2184</v>
      </c>
      <c r="F143" s="5" t="s">
        <v>2185</v>
      </c>
      <c r="G143" s="5" t="s">
        <v>1939</v>
      </c>
      <c r="J143" s="5" t="s">
        <v>2266</v>
      </c>
    </row>
    <row r="144" spans="1:10">
      <c r="A144" s="5">
        <v>143</v>
      </c>
      <c r="B144" s="5" t="s">
        <v>1686</v>
      </c>
      <c r="C144" s="5" t="s">
        <v>150</v>
      </c>
      <c r="D144" s="5" t="s">
        <v>2186</v>
      </c>
      <c r="E144" s="5" t="s">
        <v>2187</v>
      </c>
      <c r="F144" s="5" t="s">
        <v>1705</v>
      </c>
      <c r="G144" s="5" t="s">
        <v>2188</v>
      </c>
      <c r="J144" s="5" t="s">
        <v>2266</v>
      </c>
    </row>
    <row r="145" spans="1:10">
      <c r="A145" s="5">
        <v>144</v>
      </c>
      <c r="B145" s="5" t="s">
        <v>1686</v>
      </c>
      <c r="C145" s="5" t="s">
        <v>150</v>
      </c>
      <c r="D145" s="5" t="s">
        <v>2189</v>
      </c>
      <c r="E145" s="5" t="s">
        <v>2190</v>
      </c>
      <c r="F145" s="5" t="s">
        <v>2191</v>
      </c>
      <c r="G145" s="5" t="s">
        <v>2192</v>
      </c>
      <c r="J145" s="5" t="s">
        <v>2266</v>
      </c>
    </row>
    <row r="146" spans="1:10">
      <c r="A146" s="5">
        <v>145</v>
      </c>
      <c r="B146" s="5" t="s">
        <v>1686</v>
      </c>
      <c r="C146" s="5" t="s">
        <v>150</v>
      </c>
      <c r="D146" s="5" t="s">
        <v>2193</v>
      </c>
      <c r="E146" s="5" t="s">
        <v>2194</v>
      </c>
      <c r="F146" s="5" t="s">
        <v>2195</v>
      </c>
      <c r="G146" s="5" t="s">
        <v>1740</v>
      </c>
      <c r="J146" s="5" t="s">
        <v>2266</v>
      </c>
    </row>
    <row r="147" spans="1:10">
      <c r="A147" s="5">
        <v>146</v>
      </c>
      <c r="B147" s="5" t="s">
        <v>1686</v>
      </c>
      <c r="C147" s="5" t="s">
        <v>150</v>
      </c>
      <c r="D147" s="5" t="s">
        <v>2196</v>
      </c>
      <c r="E147" s="5" t="s">
        <v>2197</v>
      </c>
      <c r="F147" s="5" t="s">
        <v>2198</v>
      </c>
      <c r="G147" s="5" t="s">
        <v>1716</v>
      </c>
      <c r="J147" s="5" t="s">
        <v>2266</v>
      </c>
    </row>
    <row r="148" spans="1:10">
      <c r="A148" s="5">
        <v>147</v>
      </c>
      <c r="B148" s="5" t="s">
        <v>1686</v>
      </c>
      <c r="C148" s="5" t="s">
        <v>150</v>
      </c>
      <c r="D148" s="5" t="s">
        <v>2199</v>
      </c>
      <c r="E148" s="5" t="s">
        <v>2200</v>
      </c>
      <c r="F148" s="5" t="s">
        <v>2201</v>
      </c>
      <c r="G148" s="5" t="s">
        <v>2202</v>
      </c>
      <c r="J148" s="5" t="s">
        <v>2266</v>
      </c>
    </row>
    <row r="149" spans="1:10">
      <c r="A149" s="5">
        <v>148</v>
      </c>
      <c r="B149" s="5" t="s">
        <v>1686</v>
      </c>
      <c r="C149" s="5" t="s">
        <v>150</v>
      </c>
      <c r="D149" s="5" t="s">
        <v>2203</v>
      </c>
      <c r="E149" s="5" t="s">
        <v>2204</v>
      </c>
      <c r="F149" s="5" t="s">
        <v>2205</v>
      </c>
      <c r="G149" s="5" t="s">
        <v>1876</v>
      </c>
      <c r="J149" s="5" t="s">
        <v>2266</v>
      </c>
    </row>
    <row r="150" spans="1:10">
      <c r="A150" s="5">
        <v>149</v>
      </c>
      <c r="B150" s="5" t="s">
        <v>1686</v>
      </c>
      <c r="C150" s="5" t="s">
        <v>150</v>
      </c>
      <c r="D150" s="5" t="s">
        <v>2206</v>
      </c>
      <c r="E150" s="5" t="s">
        <v>2207</v>
      </c>
      <c r="F150" s="5" t="s">
        <v>2201</v>
      </c>
      <c r="G150" s="5" t="s">
        <v>2208</v>
      </c>
      <c r="J150" s="5" t="s">
        <v>2266</v>
      </c>
    </row>
    <row r="151" spans="1:10">
      <c r="A151" s="5">
        <v>150</v>
      </c>
      <c r="B151" s="5" t="s">
        <v>1686</v>
      </c>
      <c r="C151" s="5" t="s">
        <v>150</v>
      </c>
      <c r="D151" s="5" t="s">
        <v>2209</v>
      </c>
      <c r="E151" s="5" t="s">
        <v>2210</v>
      </c>
      <c r="F151" s="5" t="s">
        <v>2211</v>
      </c>
      <c r="G151" s="5" t="s">
        <v>1728</v>
      </c>
      <c r="J151" s="5" t="s">
        <v>2266</v>
      </c>
    </row>
    <row r="152" spans="1:10">
      <c r="A152" s="5">
        <v>151</v>
      </c>
      <c r="B152" s="5" t="s">
        <v>1686</v>
      </c>
      <c r="C152" s="5" t="s">
        <v>150</v>
      </c>
      <c r="D152" s="5" t="s">
        <v>2212</v>
      </c>
      <c r="E152" s="5" t="s">
        <v>2213</v>
      </c>
      <c r="F152" s="5" t="s">
        <v>2214</v>
      </c>
      <c r="G152" s="5" t="s">
        <v>2215</v>
      </c>
      <c r="J152" s="5" t="s">
        <v>2266</v>
      </c>
    </row>
    <row r="153" spans="1:10">
      <c r="A153" s="5">
        <v>152</v>
      </c>
      <c r="B153" s="5" t="s">
        <v>1686</v>
      </c>
      <c r="C153" s="5" t="s">
        <v>150</v>
      </c>
      <c r="D153" s="5" t="s">
        <v>2216</v>
      </c>
      <c r="E153" s="5" t="s">
        <v>2217</v>
      </c>
      <c r="F153" s="5" t="s">
        <v>2218</v>
      </c>
      <c r="G153" s="5" t="s">
        <v>1716</v>
      </c>
      <c r="J153" s="5" t="s">
        <v>2266</v>
      </c>
    </row>
    <row r="154" spans="1:10">
      <c r="A154" s="5">
        <v>153</v>
      </c>
      <c r="B154" s="5" t="s">
        <v>1686</v>
      </c>
      <c r="C154" s="5" t="s">
        <v>150</v>
      </c>
      <c r="D154" s="5" t="s">
        <v>2219</v>
      </c>
      <c r="E154" s="5" t="s">
        <v>2220</v>
      </c>
      <c r="F154" s="5" t="s">
        <v>2221</v>
      </c>
      <c r="G154" s="5" t="s">
        <v>1740</v>
      </c>
      <c r="J154" s="5" t="s">
        <v>2266</v>
      </c>
    </row>
    <row r="155" spans="1:10">
      <c r="A155" s="5">
        <v>154</v>
      </c>
      <c r="B155" s="5" t="s">
        <v>1686</v>
      </c>
      <c r="C155" s="5" t="s">
        <v>150</v>
      </c>
      <c r="D155" s="5" t="s">
        <v>2222</v>
      </c>
      <c r="E155" s="5" t="s">
        <v>2223</v>
      </c>
      <c r="F155" s="5" t="s">
        <v>2224</v>
      </c>
      <c r="G155" s="5" t="s">
        <v>1888</v>
      </c>
      <c r="J155" s="5" t="s">
        <v>2266</v>
      </c>
    </row>
    <row r="156" spans="1:10">
      <c r="A156" s="5">
        <v>155</v>
      </c>
      <c r="B156" s="5" t="s">
        <v>1686</v>
      </c>
      <c r="C156" s="5" t="s">
        <v>150</v>
      </c>
      <c r="D156" s="5" t="s">
        <v>2225</v>
      </c>
      <c r="E156" s="5" t="s">
        <v>2226</v>
      </c>
      <c r="F156" s="5" t="s">
        <v>2227</v>
      </c>
      <c r="G156" s="5" t="s">
        <v>1888</v>
      </c>
      <c r="J156" s="5" t="s">
        <v>2266</v>
      </c>
    </row>
    <row r="157" spans="1:10">
      <c r="A157" s="5">
        <v>156</v>
      </c>
      <c r="B157" s="5" t="s">
        <v>1686</v>
      </c>
      <c r="C157" s="5" t="s">
        <v>150</v>
      </c>
      <c r="D157" s="5" t="s">
        <v>2228</v>
      </c>
      <c r="E157" s="5" t="s">
        <v>2229</v>
      </c>
      <c r="F157" s="5" t="s">
        <v>2230</v>
      </c>
      <c r="G157" s="5" t="s">
        <v>2159</v>
      </c>
      <c r="J157" s="5" t="s">
        <v>2266</v>
      </c>
    </row>
    <row r="158" spans="1:10">
      <c r="A158" s="5">
        <v>157</v>
      </c>
      <c r="B158" s="5" t="s">
        <v>1686</v>
      </c>
      <c r="C158" s="5" t="s">
        <v>150</v>
      </c>
      <c r="D158" s="5" t="s">
        <v>2231</v>
      </c>
      <c r="E158" s="5" t="s">
        <v>2232</v>
      </c>
      <c r="F158" s="5" t="s">
        <v>2214</v>
      </c>
      <c r="G158" s="5" t="s">
        <v>2233</v>
      </c>
      <c r="J158" s="5" t="s">
        <v>2266</v>
      </c>
    </row>
    <row r="159" spans="1:10">
      <c r="A159" s="5">
        <v>158</v>
      </c>
      <c r="B159" s="5" t="s">
        <v>1686</v>
      </c>
      <c r="C159" s="5" t="s">
        <v>150</v>
      </c>
      <c r="D159" s="5" t="s">
        <v>2234</v>
      </c>
      <c r="E159" s="5" t="s">
        <v>2235</v>
      </c>
      <c r="F159" s="5" t="s">
        <v>2236</v>
      </c>
      <c r="G159" s="5" t="s">
        <v>2237</v>
      </c>
      <c r="J159" s="5" t="s">
        <v>2266</v>
      </c>
    </row>
    <row r="160" spans="1:10">
      <c r="A160" s="5">
        <v>159</v>
      </c>
      <c r="B160" s="5" t="s">
        <v>1686</v>
      </c>
      <c r="C160" s="5" t="s">
        <v>150</v>
      </c>
      <c r="D160" s="5" t="s">
        <v>2238</v>
      </c>
      <c r="E160" s="5" t="s">
        <v>2239</v>
      </c>
      <c r="F160" s="5" t="s">
        <v>2236</v>
      </c>
      <c r="G160" s="5" t="s">
        <v>2240</v>
      </c>
      <c r="H160" s="5" t="s">
        <v>2241</v>
      </c>
      <c r="J160" s="5" t="s">
        <v>2266</v>
      </c>
    </row>
    <row r="161" spans="1:10">
      <c r="A161" s="5">
        <v>160</v>
      </c>
      <c r="B161" s="5" t="s">
        <v>1686</v>
      </c>
      <c r="C161" s="5" t="s">
        <v>150</v>
      </c>
      <c r="D161" s="5" t="s">
        <v>2242</v>
      </c>
      <c r="E161" s="5" t="s">
        <v>2243</v>
      </c>
      <c r="F161" s="5" t="s">
        <v>1715</v>
      </c>
      <c r="G161" s="5" t="s">
        <v>2233</v>
      </c>
      <c r="J161" s="5" t="s">
        <v>2266</v>
      </c>
    </row>
    <row r="162" spans="1:10">
      <c r="A162" s="5">
        <v>161</v>
      </c>
      <c r="B162" s="5" t="s">
        <v>1686</v>
      </c>
      <c r="C162" s="5" t="s">
        <v>150</v>
      </c>
      <c r="D162" s="5" t="s">
        <v>2244</v>
      </c>
      <c r="E162" s="5" t="s">
        <v>2245</v>
      </c>
      <c r="F162" s="5" t="s">
        <v>2246</v>
      </c>
      <c r="G162" s="5" t="s">
        <v>2247</v>
      </c>
      <c r="J162" s="5" t="s">
        <v>2266</v>
      </c>
    </row>
    <row r="163" spans="1:10">
      <c r="A163" s="5">
        <v>162</v>
      </c>
      <c r="B163" s="5" t="s">
        <v>1686</v>
      </c>
      <c r="C163" s="5" t="s">
        <v>150</v>
      </c>
      <c r="D163" s="5" t="s">
        <v>2248</v>
      </c>
      <c r="E163" s="5" t="s">
        <v>2249</v>
      </c>
      <c r="F163" s="5" t="s">
        <v>2250</v>
      </c>
      <c r="G163" s="5" t="s">
        <v>2240</v>
      </c>
      <c r="J163" s="5" t="s">
        <v>2266</v>
      </c>
    </row>
    <row r="164" spans="1:10">
      <c r="A164" s="5">
        <v>163</v>
      </c>
      <c r="B164" s="5" t="s">
        <v>1686</v>
      </c>
      <c r="C164" s="5" t="s">
        <v>150</v>
      </c>
      <c r="D164" s="5" t="s">
        <v>2251</v>
      </c>
      <c r="E164" s="5" t="s">
        <v>2252</v>
      </c>
      <c r="F164" s="5" t="s">
        <v>2253</v>
      </c>
      <c r="G164" s="5" t="s">
        <v>2254</v>
      </c>
      <c r="J164" s="5" t="s">
        <v>2266</v>
      </c>
    </row>
    <row r="165" spans="1:10">
      <c r="A165" s="5">
        <v>164</v>
      </c>
      <c r="B165" s="5" t="s">
        <v>1686</v>
      </c>
      <c r="C165" s="5" t="s">
        <v>150</v>
      </c>
      <c r="D165" s="5" t="s">
        <v>2255</v>
      </c>
      <c r="E165" s="5" t="s">
        <v>2256</v>
      </c>
      <c r="F165" s="5" t="s">
        <v>2257</v>
      </c>
      <c r="G165" s="5" t="s">
        <v>2258</v>
      </c>
      <c r="J165" s="5" t="s">
        <v>2266</v>
      </c>
    </row>
    <row r="166" spans="1:10">
      <c r="A166" s="5">
        <v>165</v>
      </c>
      <c r="B166" s="5" t="s">
        <v>1686</v>
      </c>
      <c r="C166" s="5" t="s">
        <v>150</v>
      </c>
      <c r="D166" s="5" t="s">
        <v>2259</v>
      </c>
      <c r="E166" s="5" t="s">
        <v>2260</v>
      </c>
      <c r="F166" s="5" t="s">
        <v>2261</v>
      </c>
      <c r="G166" s="5" t="s">
        <v>2262</v>
      </c>
      <c r="J166" s="5" t="s">
        <v>2266</v>
      </c>
    </row>
    <row r="167" spans="1:10">
      <c r="A167" s="5">
        <v>166</v>
      </c>
      <c r="B167" s="5" t="s">
        <v>1686</v>
      </c>
      <c r="C167" s="5" t="s">
        <v>150</v>
      </c>
      <c r="D167" s="5" t="s">
        <v>2263</v>
      </c>
      <c r="E167" s="5" t="s">
        <v>2264</v>
      </c>
      <c r="F167" s="5" t="s">
        <v>2261</v>
      </c>
      <c r="G167" s="5" t="s">
        <v>2265</v>
      </c>
      <c r="J167" s="5" t="s">
        <v>2266</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H4" zoomScaleNormal="100" workbookViewId="0">
      <selection activeCell="C24" sqref="C24"/>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4" t="s">
        <v>713</v>
      </c>
      <c r="E5" s="1155"/>
      <c r="F5" s="1155"/>
      <c r="G5" s="1155"/>
      <c r="H5" s="1155"/>
      <c r="I5" s="1155"/>
      <c r="J5" s="1156"/>
      <c r="K5" s="436"/>
      <c r="L5" s="176"/>
      <c r="M5" s="176"/>
      <c r="N5" s="176"/>
      <c r="O5" s="176"/>
      <c r="P5" s="176"/>
      <c r="Q5" s="176"/>
      <c r="R5" s="176"/>
      <c r="S5" s="568"/>
      <c r="T5" s="568"/>
      <c r="U5" s="568"/>
      <c r="V5" s="568"/>
      <c r="W5" s="176"/>
    </row>
    <row r="6" spans="1:24" s="469" customFormat="1" ht="3" customHeight="1">
      <c r="A6" s="311"/>
      <c r="B6" s="311"/>
      <c r="D6" s="1171"/>
      <c r="E6" s="1172"/>
      <c r="F6" s="1172"/>
      <c r="G6" s="1172"/>
      <c r="H6" s="1172"/>
      <c r="I6" s="1172"/>
      <c r="J6" s="1173"/>
      <c r="S6" s="646"/>
      <c r="T6" s="646"/>
      <c r="U6" s="646"/>
      <c r="V6" s="646"/>
    </row>
    <row r="7" spans="1:24" s="469" customFormat="1" ht="5.25" hidden="1" customHeight="1">
      <c r="A7" s="311"/>
      <c r="B7" s="311"/>
      <c r="E7" s="1174"/>
      <c r="F7" s="1174"/>
      <c r="G7" s="1170"/>
      <c r="H7" s="1170"/>
      <c r="I7" s="1170"/>
      <c r="J7" s="1170"/>
      <c r="S7" s="646"/>
      <c r="T7" s="646"/>
      <c r="U7" s="646"/>
      <c r="V7" s="646"/>
    </row>
    <row r="8" spans="1:24" s="469" customFormat="1" ht="5.25" hidden="1" customHeight="1">
      <c r="A8" s="311"/>
      <c r="B8" s="311"/>
      <c r="E8" s="1174"/>
      <c r="F8" s="1174"/>
      <c r="G8" s="1170"/>
      <c r="H8" s="1170"/>
      <c r="I8" s="1170"/>
      <c r="J8" s="1170"/>
      <c r="S8" s="646"/>
      <c r="T8" s="646"/>
      <c r="U8" s="646"/>
      <c r="V8" s="646"/>
    </row>
    <row r="9" spans="1:24" s="469" customFormat="1" ht="5.25" hidden="1" customHeight="1">
      <c r="A9" s="311"/>
      <c r="B9" s="311"/>
      <c r="E9" s="1174"/>
      <c r="F9" s="1174"/>
      <c r="G9" s="1170"/>
      <c r="H9" s="1170"/>
      <c r="I9" s="1170"/>
      <c r="J9" s="1170"/>
      <c r="S9" s="646"/>
      <c r="T9" s="646"/>
      <c r="U9" s="646"/>
      <c r="V9" s="646"/>
    </row>
    <row r="10" spans="1:24" s="646" customFormat="1" ht="5.25" hidden="1">
      <c r="A10" s="311"/>
      <c r="B10" s="311"/>
      <c r="E10" s="1175"/>
      <c r="F10" s="1175"/>
      <c r="G10" s="841"/>
      <c r="H10" s="465"/>
      <c r="I10" s="794"/>
      <c r="J10" s="794"/>
    </row>
    <row r="11" spans="1:24" s="159" customFormat="1" ht="18.75" hidden="1" customHeight="1">
      <c r="A11" s="311"/>
      <c r="B11" s="311"/>
      <c r="D11" s="152"/>
      <c r="E11" s="1176" t="s">
        <v>720</v>
      </c>
      <c r="F11" s="1176"/>
      <c r="G11" s="1123"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6" t="s">
        <v>721</v>
      </c>
      <c r="F12" s="1176"/>
      <c r="G12" s="1123"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9"/>
      <c r="F13" s="1169"/>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8" t="s">
        <v>92</v>
      </c>
      <c r="E17" s="1168" t="s">
        <v>297</v>
      </c>
      <c r="F17" s="1168" t="s">
        <v>80</v>
      </c>
      <c r="G17" s="1168" t="s">
        <v>439</v>
      </c>
      <c r="H17" s="1168" t="s">
        <v>92</v>
      </c>
      <c r="I17" s="1168"/>
      <c r="J17" s="1168" t="s">
        <v>20</v>
      </c>
      <c r="K17" s="1180" t="s">
        <v>480</v>
      </c>
      <c r="L17" s="1180"/>
      <c r="M17" s="1180"/>
      <c r="N17" s="1180"/>
      <c r="O17" s="1180" t="s">
        <v>711</v>
      </c>
      <c r="P17" s="1180"/>
      <c r="Q17" s="1180"/>
      <c r="R17" s="1180"/>
      <c r="S17" s="1180" t="s">
        <v>712</v>
      </c>
      <c r="T17" s="1180"/>
      <c r="U17" s="1180"/>
      <c r="V17" s="1180"/>
      <c r="W17" s="1168" t="s">
        <v>244</v>
      </c>
    </row>
    <row r="18" spans="1:24"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1" t="s">
        <v>300</v>
      </c>
      <c r="T18" s="1168" t="s">
        <v>92</v>
      </c>
      <c r="U18" s="1168"/>
      <c r="V18" s="541" t="s">
        <v>400</v>
      </c>
      <c r="W18" s="1168"/>
    </row>
    <row r="19" spans="1:24" s="405" customFormat="1" ht="12" customHeight="1">
      <c r="A19" s="404"/>
      <c r="B19" s="404"/>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6" t="s">
        <v>210</v>
      </c>
      <c r="T19" s="1177" t="s">
        <v>211</v>
      </c>
      <c r="U19" s="1177"/>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3" customFormat="1" ht="17.100000000000001" customHeight="1">
      <c r="A21" s="749">
        <v>13</v>
      </c>
      <c r="C21" s="309"/>
      <c r="D21" s="1181">
        <v>1</v>
      </c>
      <c r="E21" s="1187" t="s">
        <v>772</v>
      </c>
      <c r="F21" s="1191" t="s">
        <v>1667</v>
      </c>
      <c r="G21" s="1194" t="s">
        <v>85</v>
      </c>
      <c r="H21" s="1181"/>
      <c r="I21" s="1181">
        <v>1</v>
      </c>
      <c r="J21" s="1183" t="s">
        <v>2279</v>
      </c>
      <c r="K21" s="1198" t="s">
        <v>85</v>
      </c>
      <c r="L21" s="1196"/>
      <c r="M21" s="1196" t="s">
        <v>93</v>
      </c>
      <c r="N21" s="1199"/>
      <c r="O21" s="1198" t="s">
        <v>85</v>
      </c>
      <c r="P21" s="1196"/>
      <c r="Q21" s="1196" t="s">
        <v>93</v>
      </c>
      <c r="R21" s="1197"/>
      <c r="S21" s="1198" t="s">
        <v>85</v>
      </c>
      <c r="T21" s="1088"/>
      <c r="U21" s="1088" t="s">
        <v>93</v>
      </c>
      <c r="V21" s="1124"/>
      <c r="W21" s="307"/>
    </row>
    <row r="22" spans="1:24" s="1103" customFormat="1" ht="17.100000000000001" customHeight="1">
      <c r="A22" s="749"/>
      <c r="C22" s="748"/>
      <c r="D22" s="1181"/>
      <c r="E22" s="1188"/>
      <c r="F22" s="1192"/>
      <c r="G22" s="1194"/>
      <c r="H22" s="1181"/>
      <c r="I22" s="1181"/>
      <c r="J22" s="1184"/>
      <c r="K22" s="1198"/>
      <c r="L22" s="1196"/>
      <c r="M22" s="1196"/>
      <c r="N22" s="1199"/>
      <c r="O22" s="1198"/>
      <c r="P22" s="1196"/>
      <c r="Q22" s="1196"/>
      <c r="R22" s="1197"/>
      <c r="S22" s="1198"/>
      <c r="T22" s="1090"/>
      <c r="U22" s="745"/>
      <c r="V22" s="746"/>
      <c r="W22" s="747"/>
    </row>
    <row r="23" spans="1:24" s="1103" customFormat="1" ht="17.100000000000001" customHeight="1">
      <c r="A23" s="749"/>
      <c r="C23" s="748"/>
      <c r="D23" s="1182"/>
      <c r="E23" s="1189"/>
      <c r="F23" s="1192"/>
      <c r="G23" s="1195"/>
      <c r="H23" s="1182"/>
      <c r="I23" s="1182"/>
      <c r="J23" s="1184"/>
      <c r="K23" s="1195"/>
      <c r="L23" s="1182"/>
      <c r="M23" s="1182"/>
      <c r="N23" s="1197"/>
      <c r="O23" s="1195"/>
      <c r="P23" s="1112"/>
      <c r="Q23" s="745"/>
      <c r="R23" s="746"/>
      <c r="S23" s="742"/>
      <c r="T23" s="742"/>
      <c r="U23" s="742"/>
      <c r="V23" s="742"/>
      <c r="W23" s="747"/>
    </row>
    <row r="24" spans="1:24" s="1103" customFormat="1" ht="15" customHeight="1">
      <c r="A24" s="749"/>
      <c r="C24" s="748"/>
      <c r="D24" s="1182"/>
      <c r="E24" s="1189"/>
      <c r="F24" s="1192"/>
      <c r="G24" s="1195"/>
      <c r="H24" s="1182"/>
      <c r="I24" s="1182"/>
      <c r="J24" s="1185"/>
      <c r="K24" s="1195"/>
      <c r="L24" s="745"/>
      <c r="M24" s="746"/>
      <c r="N24" s="746"/>
      <c r="O24" s="746"/>
      <c r="P24" s="746"/>
      <c r="Q24" s="746"/>
      <c r="R24" s="746"/>
      <c r="S24" s="742"/>
      <c r="T24" s="742"/>
      <c r="U24" s="742"/>
      <c r="V24" s="742"/>
      <c r="W24" s="747"/>
    </row>
    <row r="25" spans="1:24" s="1103" customFormat="1" ht="15" customHeight="1">
      <c r="A25" s="749"/>
      <c r="C25" s="748"/>
      <c r="D25" s="1182"/>
      <c r="E25" s="1190"/>
      <c r="F25" s="1193"/>
      <c r="G25" s="1195"/>
      <c r="H25" s="745"/>
      <c r="I25" s="746"/>
      <c r="J25" s="746"/>
      <c r="K25" s="746"/>
      <c r="L25" s="746"/>
      <c r="M25" s="746"/>
      <c r="N25" s="746"/>
      <c r="O25" s="746"/>
      <c r="P25" s="746"/>
      <c r="Q25" s="746"/>
      <c r="R25" s="746"/>
      <c r="S25" s="742"/>
      <c r="T25" s="742"/>
      <c r="U25" s="742"/>
      <c r="V25" s="742"/>
      <c r="W25" s="747"/>
    </row>
    <row r="26" spans="1:24" ht="17.100000000000001" customHeight="1">
      <c r="D26" s="117"/>
      <c r="E26" s="746"/>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6" t="s">
        <v>737</v>
      </c>
      <c r="F32" s="1186"/>
      <c r="G32" s="1186"/>
      <c r="H32" s="1186"/>
      <c r="I32" s="1186"/>
      <c r="J32" s="1186"/>
      <c r="K32" s="1186"/>
      <c r="L32" s="1186"/>
      <c r="M32" s="1186"/>
      <c r="N32" s="1186"/>
      <c r="O32" s="1186"/>
      <c r="P32" s="1186"/>
      <c r="Q32" s="1186"/>
      <c r="R32" s="1186"/>
      <c r="S32" s="1186"/>
      <c r="T32" s="1186"/>
      <c r="U32" s="1186"/>
      <c r="V32" s="1186"/>
      <c r="W32" s="1186"/>
    </row>
    <row r="33" spans="5:23" ht="36.950000000000003" customHeight="1">
      <c r="E33" s="1178" t="s">
        <v>739</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740</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741</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742</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3"/>
      <c r="F37" s="217"/>
      <c r="G37" s="217"/>
      <c r="H37" s="217"/>
      <c r="I37" s="217"/>
      <c r="J37" s="217"/>
      <c r="K37" s="217"/>
      <c r="L37" s="217"/>
      <c r="M37" s="217"/>
      <c r="N37" s="217"/>
      <c r="O37" s="217"/>
      <c r="P37" s="217"/>
      <c r="Q37" s="217"/>
      <c r="R37" s="217"/>
      <c r="S37" s="217"/>
      <c r="T37" s="217"/>
      <c r="U37" s="217"/>
      <c r="V37" s="217"/>
      <c r="W37" s="217"/>
    </row>
    <row r="38" spans="5:23" ht="15" customHeight="1">
      <c r="E38" s="1186" t="s">
        <v>738</v>
      </c>
      <c r="F38" s="1186"/>
      <c r="G38" s="1186"/>
      <c r="H38" s="1186"/>
      <c r="I38" s="1186"/>
      <c r="J38" s="1186"/>
      <c r="K38" s="1186"/>
      <c r="L38" s="1186"/>
      <c r="M38" s="1186"/>
      <c r="N38" s="1186"/>
      <c r="O38" s="1186"/>
      <c r="P38" s="1186"/>
      <c r="Q38" s="1186"/>
      <c r="R38" s="1186"/>
      <c r="S38" s="1186"/>
      <c r="T38" s="1186"/>
      <c r="U38" s="1186"/>
      <c r="V38" s="1186"/>
      <c r="W38" s="1186"/>
    </row>
    <row r="39" spans="5:23" ht="17.100000000000001" customHeight="1">
      <c r="E39" s="1178" t="s">
        <v>743</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744</v>
      </c>
      <c r="F40" s="1179"/>
      <c r="G40" s="1179"/>
      <c r="H40" s="1179"/>
      <c r="I40" s="1179"/>
      <c r="J40" s="1179"/>
      <c r="K40" s="1179"/>
      <c r="L40" s="1179"/>
      <c r="M40" s="1179"/>
      <c r="N40" s="1179"/>
      <c r="O40" s="1179"/>
      <c r="P40" s="1179"/>
      <c r="Q40" s="1179"/>
      <c r="R40" s="1179"/>
      <c r="S40" s="1179"/>
      <c r="T40" s="1179"/>
      <c r="U40" s="1179"/>
      <c r="V40" s="1179"/>
      <c r="W40" s="1179"/>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61"/>
  </cols>
  <sheetData>
    <row r="1" spans="1:4">
      <c r="A1" s="1061" t="s">
        <v>1662</v>
      </c>
      <c r="B1" s="1061" t="s">
        <v>515</v>
      </c>
      <c r="C1" s="1061" t="s">
        <v>516</v>
      </c>
      <c r="D1" s="1061" t="s">
        <v>1661</v>
      </c>
    </row>
    <row r="2" spans="1:4">
      <c r="A2" s="1061">
        <v>1</v>
      </c>
      <c r="B2" s="1061" t="s">
        <v>777</v>
      </c>
      <c r="C2" s="1061" t="s">
        <v>777</v>
      </c>
      <c r="D2" s="1061" t="s">
        <v>778</v>
      </c>
    </row>
    <row r="3" spans="1:4">
      <c r="A3" s="1061">
        <v>2</v>
      </c>
      <c r="B3" s="1061" t="s">
        <v>777</v>
      </c>
      <c r="C3" s="1061" t="s">
        <v>779</v>
      </c>
      <c r="D3" s="1061" t="s">
        <v>780</v>
      </c>
    </row>
    <row r="4" spans="1:4">
      <c r="A4" s="1061">
        <v>3</v>
      </c>
      <c r="B4" s="1061" t="s">
        <v>777</v>
      </c>
      <c r="C4" s="1061" t="s">
        <v>781</v>
      </c>
      <c r="D4" s="1061" t="s">
        <v>782</v>
      </c>
    </row>
    <row r="5" spans="1:4">
      <c r="A5" s="1061">
        <v>4</v>
      </c>
      <c r="B5" s="1061" t="s">
        <v>777</v>
      </c>
      <c r="C5" s="1061" t="s">
        <v>783</v>
      </c>
      <c r="D5" s="1061" t="s">
        <v>784</v>
      </c>
    </row>
    <row r="6" spans="1:4">
      <c r="A6" s="1061">
        <v>5</v>
      </c>
      <c r="B6" s="1061" t="s">
        <v>777</v>
      </c>
      <c r="C6" s="1061" t="s">
        <v>785</v>
      </c>
      <c r="D6" s="1061" t="s">
        <v>786</v>
      </c>
    </row>
    <row r="7" spans="1:4">
      <c r="A7" s="1061">
        <v>6</v>
      </c>
      <c r="B7" s="1061" t="s">
        <v>777</v>
      </c>
      <c r="C7" s="1061" t="s">
        <v>787</v>
      </c>
      <c r="D7" s="1061" t="s">
        <v>788</v>
      </c>
    </row>
    <row r="8" spans="1:4">
      <c r="A8" s="1061">
        <v>7</v>
      </c>
      <c r="B8" s="1061" t="s">
        <v>777</v>
      </c>
      <c r="C8" s="1061" t="s">
        <v>789</v>
      </c>
      <c r="D8" s="1061" t="s">
        <v>790</v>
      </c>
    </row>
    <row r="9" spans="1:4">
      <c r="A9" s="1061">
        <v>8</v>
      </c>
      <c r="B9" s="1061" t="s">
        <v>777</v>
      </c>
      <c r="C9" s="1061" t="s">
        <v>791</v>
      </c>
      <c r="D9" s="1061" t="s">
        <v>792</v>
      </c>
    </row>
    <row r="10" spans="1:4">
      <c r="A10" s="1061">
        <v>9</v>
      </c>
      <c r="B10" s="1061" t="s">
        <v>777</v>
      </c>
      <c r="C10" s="1061" t="s">
        <v>793</v>
      </c>
      <c r="D10" s="1061" t="s">
        <v>794</v>
      </c>
    </row>
    <row r="11" spans="1:4">
      <c r="A11" s="1061">
        <v>10</v>
      </c>
      <c r="B11" s="1061" t="s">
        <v>777</v>
      </c>
      <c r="C11" s="1061" t="s">
        <v>795</v>
      </c>
      <c r="D11" s="1061" t="s">
        <v>796</v>
      </c>
    </row>
    <row r="12" spans="1:4">
      <c r="A12" s="1061">
        <v>11</v>
      </c>
      <c r="B12" s="1061" t="s">
        <v>777</v>
      </c>
      <c r="C12" s="1061" t="s">
        <v>797</v>
      </c>
      <c r="D12" s="1061" t="s">
        <v>798</v>
      </c>
    </row>
    <row r="13" spans="1:4">
      <c r="A13" s="1061">
        <v>12</v>
      </c>
      <c r="B13" s="1061" t="s">
        <v>777</v>
      </c>
      <c r="C13" s="1061" t="s">
        <v>799</v>
      </c>
      <c r="D13" s="1061" t="s">
        <v>800</v>
      </c>
    </row>
    <row r="14" spans="1:4">
      <c r="A14" s="1061">
        <v>13</v>
      </c>
      <c r="B14" s="1061" t="s">
        <v>777</v>
      </c>
      <c r="C14" s="1061" t="s">
        <v>801</v>
      </c>
      <c r="D14" s="1061" t="s">
        <v>802</v>
      </c>
    </row>
    <row r="15" spans="1:4">
      <c r="A15" s="1061">
        <v>14</v>
      </c>
      <c r="B15" s="1061" t="s">
        <v>777</v>
      </c>
      <c r="C15" s="1061" t="s">
        <v>803</v>
      </c>
      <c r="D15" s="1061" t="s">
        <v>804</v>
      </c>
    </row>
    <row r="16" spans="1:4">
      <c r="A16" s="1061">
        <v>15</v>
      </c>
      <c r="B16" s="1061" t="s">
        <v>777</v>
      </c>
      <c r="C16" s="1061" t="s">
        <v>805</v>
      </c>
      <c r="D16" s="1061" t="s">
        <v>806</v>
      </c>
    </row>
    <row r="17" spans="1:4">
      <c r="A17" s="1061">
        <v>16</v>
      </c>
      <c r="B17" s="1061" t="s">
        <v>777</v>
      </c>
      <c r="C17" s="1061" t="s">
        <v>807</v>
      </c>
      <c r="D17" s="1061" t="s">
        <v>808</v>
      </c>
    </row>
    <row r="18" spans="1:4">
      <c r="A18" s="1061">
        <v>17</v>
      </c>
      <c r="B18" s="1061" t="s">
        <v>777</v>
      </c>
      <c r="C18" s="1061" t="s">
        <v>809</v>
      </c>
      <c r="D18" s="1061" t="s">
        <v>810</v>
      </c>
    </row>
    <row r="19" spans="1:4">
      <c r="A19" s="1061">
        <v>18</v>
      </c>
      <c r="B19" s="1061" t="s">
        <v>777</v>
      </c>
      <c r="C19" s="1061" t="s">
        <v>811</v>
      </c>
      <c r="D19" s="1061" t="s">
        <v>812</v>
      </c>
    </row>
    <row r="20" spans="1:4">
      <c r="A20" s="1061">
        <v>19</v>
      </c>
      <c r="B20" s="1061" t="s">
        <v>777</v>
      </c>
      <c r="C20" s="1061" t="s">
        <v>813</v>
      </c>
      <c r="D20" s="1061" t="s">
        <v>814</v>
      </c>
    </row>
    <row r="21" spans="1:4">
      <c r="A21" s="1061">
        <v>20</v>
      </c>
      <c r="B21" s="1061" t="s">
        <v>815</v>
      </c>
      <c r="C21" s="1061" t="s">
        <v>815</v>
      </c>
      <c r="D21" s="1061" t="s">
        <v>816</v>
      </c>
    </row>
    <row r="22" spans="1:4">
      <c r="A22" s="1061">
        <v>21</v>
      </c>
      <c r="B22" s="1061" t="s">
        <v>815</v>
      </c>
      <c r="C22" s="1061" t="s">
        <v>817</v>
      </c>
      <c r="D22" s="1061" t="s">
        <v>818</v>
      </c>
    </row>
    <row r="23" spans="1:4">
      <c r="A23" s="1061">
        <v>22</v>
      </c>
      <c r="B23" s="1061" t="s">
        <v>815</v>
      </c>
      <c r="C23" s="1061" t="s">
        <v>819</v>
      </c>
      <c r="D23" s="1061" t="s">
        <v>820</v>
      </c>
    </row>
    <row r="24" spans="1:4">
      <c r="A24" s="1061">
        <v>23</v>
      </c>
      <c r="B24" s="1061" t="s">
        <v>815</v>
      </c>
      <c r="C24" s="1061" t="s">
        <v>821</v>
      </c>
      <c r="D24" s="1061" t="s">
        <v>822</v>
      </c>
    </row>
    <row r="25" spans="1:4">
      <c r="A25" s="1061">
        <v>24</v>
      </c>
      <c r="B25" s="1061" t="s">
        <v>815</v>
      </c>
      <c r="C25" s="1061" t="s">
        <v>823</v>
      </c>
      <c r="D25" s="1061" t="s">
        <v>824</v>
      </c>
    </row>
    <row r="26" spans="1:4">
      <c r="A26" s="1061">
        <v>25</v>
      </c>
      <c r="B26" s="1061" t="s">
        <v>815</v>
      </c>
      <c r="C26" s="1061" t="s">
        <v>825</v>
      </c>
      <c r="D26" s="1061" t="s">
        <v>826</v>
      </c>
    </row>
    <row r="27" spans="1:4">
      <c r="A27" s="1061">
        <v>26</v>
      </c>
      <c r="B27" s="1061" t="s">
        <v>815</v>
      </c>
      <c r="C27" s="1061" t="s">
        <v>827</v>
      </c>
      <c r="D27" s="1061" t="s">
        <v>828</v>
      </c>
    </row>
    <row r="28" spans="1:4">
      <c r="A28" s="1061">
        <v>27</v>
      </c>
      <c r="B28" s="1061" t="s">
        <v>815</v>
      </c>
      <c r="C28" s="1061" t="s">
        <v>829</v>
      </c>
      <c r="D28" s="1061" t="s">
        <v>830</v>
      </c>
    </row>
    <row r="29" spans="1:4">
      <c r="A29" s="1061">
        <v>28</v>
      </c>
      <c r="B29" s="1061" t="s">
        <v>815</v>
      </c>
      <c r="C29" s="1061" t="s">
        <v>831</v>
      </c>
      <c r="D29" s="1061" t="s">
        <v>832</v>
      </c>
    </row>
    <row r="30" spans="1:4">
      <c r="A30" s="1061">
        <v>29</v>
      </c>
      <c r="B30" s="1061" t="s">
        <v>815</v>
      </c>
      <c r="C30" s="1061" t="s">
        <v>833</v>
      </c>
      <c r="D30" s="1061" t="s">
        <v>834</v>
      </c>
    </row>
    <row r="31" spans="1:4">
      <c r="A31" s="1061">
        <v>30</v>
      </c>
      <c r="B31" s="1061" t="s">
        <v>815</v>
      </c>
      <c r="C31" s="1061" t="s">
        <v>835</v>
      </c>
      <c r="D31" s="1061" t="s">
        <v>836</v>
      </c>
    </row>
    <row r="32" spans="1:4">
      <c r="A32" s="1061">
        <v>31</v>
      </c>
      <c r="B32" s="1061" t="s">
        <v>815</v>
      </c>
      <c r="C32" s="1061" t="s">
        <v>837</v>
      </c>
      <c r="D32" s="1061" t="s">
        <v>838</v>
      </c>
    </row>
    <row r="33" spans="1:4">
      <c r="A33" s="1061">
        <v>32</v>
      </c>
      <c r="B33" s="1061" t="s">
        <v>839</v>
      </c>
      <c r="C33" s="1061" t="s">
        <v>841</v>
      </c>
      <c r="D33" s="1061" t="s">
        <v>842</v>
      </c>
    </row>
    <row r="34" spans="1:4">
      <c r="A34" s="1061">
        <v>33</v>
      </c>
      <c r="B34" s="1061" t="s">
        <v>839</v>
      </c>
      <c r="C34" s="1061" t="s">
        <v>839</v>
      </c>
      <c r="D34" s="1061" t="s">
        <v>840</v>
      </c>
    </row>
    <row r="35" spans="1:4">
      <c r="A35" s="1061">
        <v>34</v>
      </c>
      <c r="B35" s="1061" t="s">
        <v>839</v>
      </c>
      <c r="C35" s="1061" t="s">
        <v>843</v>
      </c>
      <c r="D35" s="1061" t="s">
        <v>844</v>
      </c>
    </row>
    <row r="36" spans="1:4">
      <c r="A36" s="1061">
        <v>35</v>
      </c>
      <c r="B36" s="1061" t="s">
        <v>839</v>
      </c>
      <c r="C36" s="1061" t="s">
        <v>845</v>
      </c>
      <c r="D36" s="1061" t="s">
        <v>846</v>
      </c>
    </row>
    <row r="37" spans="1:4">
      <c r="A37" s="1061">
        <v>36</v>
      </c>
      <c r="B37" s="1061" t="s">
        <v>839</v>
      </c>
      <c r="C37" s="1061" t="s">
        <v>847</v>
      </c>
      <c r="D37" s="1061" t="s">
        <v>848</v>
      </c>
    </row>
    <row r="38" spans="1:4">
      <c r="A38" s="1061">
        <v>37</v>
      </c>
      <c r="B38" s="1061" t="s">
        <v>839</v>
      </c>
      <c r="C38" s="1061" t="s">
        <v>849</v>
      </c>
      <c r="D38" s="1061" t="s">
        <v>850</v>
      </c>
    </row>
    <row r="39" spans="1:4">
      <c r="A39" s="1061">
        <v>38</v>
      </c>
      <c r="B39" s="1061" t="s">
        <v>851</v>
      </c>
      <c r="C39" s="1061" t="s">
        <v>851</v>
      </c>
      <c r="D39" s="1061" t="s">
        <v>852</v>
      </c>
    </row>
    <row r="40" spans="1:4">
      <c r="A40" s="1061">
        <v>39</v>
      </c>
      <c r="B40" s="1061" t="s">
        <v>851</v>
      </c>
      <c r="C40" s="1061" t="s">
        <v>853</v>
      </c>
      <c r="D40" s="1061" t="s">
        <v>854</v>
      </c>
    </row>
    <row r="41" spans="1:4">
      <c r="A41" s="1061">
        <v>40</v>
      </c>
      <c r="B41" s="1061" t="s">
        <v>851</v>
      </c>
      <c r="C41" s="1061" t="s">
        <v>855</v>
      </c>
      <c r="D41" s="1061" t="s">
        <v>856</v>
      </c>
    </row>
    <row r="42" spans="1:4">
      <c r="A42" s="1061">
        <v>41</v>
      </c>
      <c r="B42" s="1061" t="s">
        <v>851</v>
      </c>
      <c r="C42" s="1061" t="s">
        <v>857</v>
      </c>
      <c r="D42" s="1061" t="s">
        <v>858</v>
      </c>
    </row>
    <row r="43" spans="1:4">
      <c r="A43" s="1061">
        <v>42</v>
      </c>
      <c r="B43" s="1061" t="s">
        <v>851</v>
      </c>
      <c r="C43" s="1061" t="s">
        <v>859</v>
      </c>
      <c r="D43" s="1061" t="s">
        <v>860</v>
      </c>
    </row>
    <row r="44" spans="1:4">
      <c r="A44" s="1061">
        <v>43</v>
      </c>
      <c r="B44" s="1061" t="s">
        <v>851</v>
      </c>
      <c r="C44" s="1061" t="s">
        <v>861</v>
      </c>
      <c r="D44" s="1061" t="s">
        <v>862</v>
      </c>
    </row>
    <row r="45" spans="1:4">
      <c r="A45" s="1061">
        <v>44</v>
      </c>
      <c r="B45" s="1061" t="s">
        <v>851</v>
      </c>
      <c r="C45" s="1061" t="s">
        <v>863</v>
      </c>
      <c r="D45" s="1061" t="s">
        <v>864</v>
      </c>
    </row>
    <row r="46" spans="1:4">
      <c r="A46" s="1061">
        <v>45</v>
      </c>
      <c r="B46" s="1061" t="s">
        <v>851</v>
      </c>
      <c r="C46" s="1061" t="s">
        <v>865</v>
      </c>
      <c r="D46" s="1061" t="s">
        <v>866</v>
      </c>
    </row>
    <row r="47" spans="1:4">
      <c r="A47" s="1061">
        <v>46</v>
      </c>
      <c r="B47" s="1061" t="s">
        <v>851</v>
      </c>
      <c r="C47" s="1061" t="s">
        <v>867</v>
      </c>
      <c r="D47" s="1061" t="s">
        <v>868</v>
      </c>
    </row>
    <row r="48" spans="1:4">
      <c r="A48" s="1061">
        <v>47</v>
      </c>
      <c r="B48" s="1061" t="s">
        <v>851</v>
      </c>
      <c r="C48" s="1061" t="s">
        <v>869</v>
      </c>
      <c r="D48" s="1061" t="s">
        <v>870</v>
      </c>
    </row>
    <row r="49" spans="1:4">
      <c r="A49" s="1061">
        <v>48</v>
      </c>
      <c r="B49" s="1061" t="s">
        <v>851</v>
      </c>
      <c r="C49" s="1061" t="s">
        <v>871</v>
      </c>
      <c r="D49" s="1061" t="s">
        <v>872</v>
      </c>
    </row>
    <row r="50" spans="1:4">
      <c r="A50" s="1061">
        <v>49</v>
      </c>
      <c r="B50" s="1061" t="s">
        <v>851</v>
      </c>
      <c r="C50" s="1061" t="s">
        <v>873</v>
      </c>
      <c r="D50" s="1061" t="s">
        <v>874</v>
      </c>
    </row>
    <row r="51" spans="1:4">
      <c r="A51" s="1061">
        <v>50</v>
      </c>
      <c r="B51" s="1061" t="s">
        <v>851</v>
      </c>
      <c r="C51" s="1061" t="s">
        <v>875</v>
      </c>
      <c r="D51" s="1061" t="s">
        <v>876</v>
      </c>
    </row>
    <row r="52" spans="1:4">
      <c r="A52" s="1061">
        <v>51</v>
      </c>
      <c r="B52" s="1061" t="s">
        <v>877</v>
      </c>
      <c r="C52" s="1061" t="s">
        <v>877</v>
      </c>
      <c r="D52" s="1061" t="s">
        <v>878</v>
      </c>
    </row>
    <row r="53" spans="1:4">
      <c r="A53" s="1061">
        <v>52</v>
      </c>
      <c r="B53" s="1061" t="s">
        <v>877</v>
      </c>
      <c r="C53" s="1061" t="s">
        <v>879</v>
      </c>
      <c r="D53" s="1061" t="s">
        <v>880</v>
      </c>
    </row>
    <row r="54" spans="1:4">
      <c r="A54" s="1061">
        <v>53</v>
      </c>
      <c r="B54" s="1061" t="s">
        <v>877</v>
      </c>
      <c r="C54" s="1061" t="s">
        <v>881</v>
      </c>
      <c r="D54" s="1061" t="s">
        <v>882</v>
      </c>
    </row>
    <row r="55" spans="1:4">
      <c r="A55" s="1061">
        <v>54</v>
      </c>
      <c r="B55" s="1061" t="s">
        <v>877</v>
      </c>
      <c r="C55" s="1061" t="s">
        <v>883</v>
      </c>
      <c r="D55" s="1061" t="s">
        <v>884</v>
      </c>
    </row>
    <row r="56" spans="1:4">
      <c r="A56" s="1061">
        <v>55</v>
      </c>
      <c r="B56" s="1061" t="s">
        <v>877</v>
      </c>
      <c r="C56" s="1061" t="s">
        <v>885</v>
      </c>
      <c r="D56" s="1061" t="s">
        <v>886</v>
      </c>
    </row>
    <row r="57" spans="1:4">
      <c r="A57" s="1061">
        <v>56</v>
      </c>
      <c r="B57" s="1061" t="s">
        <v>877</v>
      </c>
      <c r="C57" s="1061" t="s">
        <v>887</v>
      </c>
      <c r="D57" s="1061" t="s">
        <v>888</v>
      </c>
    </row>
    <row r="58" spans="1:4">
      <c r="A58" s="1061">
        <v>57</v>
      </c>
      <c r="B58" s="1061" t="s">
        <v>877</v>
      </c>
      <c r="C58" s="1061" t="s">
        <v>889</v>
      </c>
      <c r="D58" s="1061" t="s">
        <v>890</v>
      </c>
    </row>
    <row r="59" spans="1:4">
      <c r="A59" s="1061">
        <v>58</v>
      </c>
      <c r="B59" s="1061" t="s">
        <v>877</v>
      </c>
      <c r="C59" s="1061" t="s">
        <v>891</v>
      </c>
      <c r="D59" s="1061" t="s">
        <v>892</v>
      </c>
    </row>
    <row r="60" spans="1:4">
      <c r="A60" s="1061">
        <v>59</v>
      </c>
      <c r="B60" s="1061" t="s">
        <v>893</v>
      </c>
      <c r="C60" s="1061" t="s">
        <v>893</v>
      </c>
      <c r="D60" s="1061" t="s">
        <v>894</v>
      </c>
    </row>
    <row r="61" spans="1:4">
      <c r="A61" s="1061">
        <v>60</v>
      </c>
      <c r="B61" s="1061" t="s">
        <v>893</v>
      </c>
      <c r="C61" s="1061" t="s">
        <v>895</v>
      </c>
      <c r="D61" s="1061" t="s">
        <v>896</v>
      </c>
    </row>
    <row r="62" spans="1:4">
      <c r="A62" s="1061">
        <v>61</v>
      </c>
      <c r="B62" s="1061" t="s">
        <v>893</v>
      </c>
      <c r="C62" s="1061" t="s">
        <v>897</v>
      </c>
      <c r="D62" s="1061" t="s">
        <v>898</v>
      </c>
    </row>
    <row r="63" spans="1:4">
      <c r="A63" s="1061">
        <v>62</v>
      </c>
      <c r="B63" s="1061" t="s">
        <v>893</v>
      </c>
      <c r="C63" s="1061" t="s">
        <v>899</v>
      </c>
      <c r="D63" s="1061" t="s">
        <v>900</v>
      </c>
    </row>
    <row r="64" spans="1:4">
      <c r="A64" s="1061">
        <v>63</v>
      </c>
      <c r="B64" s="1061" t="s">
        <v>893</v>
      </c>
      <c r="C64" s="1061" t="s">
        <v>901</v>
      </c>
      <c r="D64" s="1061" t="s">
        <v>902</v>
      </c>
    </row>
    <row r="65" spans="1:4">
      <c r="A65" s="1061">
        <v>64</v>
      </c>
      <c r="B65" s="1061" t="s">
        <v>893</v>
      </c>
      <c r="C65" s="1061" t="s">
        <v>903</v>
      </c>
      <c r="D65" s="1061" t="s">
        <v>904</v>
      </c>
    </row>
    <row r="66" spans="1:4">
      <c r="A66" s="1061">
        <v>65</v>
      </c>
      <c r="B66" s="1061" t="s">
        <v>893</v>
      </c>
      <c r="C66" s="1061" t="s">
        <v>905</v>
      </c>
      <c r="D66" s="1061" t="s">
        <v>906</v>
      </c>
    </row>
    <row r="67" spans="1:4">
      <c r="A67" s="1061">
        <v>66</v>
      </c>
      <c r="B67" s="1061" t="s">
        <v>893</v>
      </c>
      <c r="C67" s="1061" t="s">
        <v>907</v>
      </c>
      <c r="D67" s="1061" t="s">
        <v>908</v>
      </c>
    </row>
    <row r="68" spans="1:4">
      <c r="A68" s="1061">
        <v>67</v>
      </c>
      <c r="B68" s="1061" t="s">
        <v>893</v>
      </c>
      <c r="C68" s="1061" t="s">
        <v>909</v>
      </c>
      <c r="D68" s="1061" t="s">
        <v>910</v>
      </c>
    </row>
    <row r="69" spans="1:4">
      <c r="A69" s="1061">
        <v>68</v>
      </c>
      <c r="B69" s="1061" t="s">
        <v>893</v>
      </c>
      <c r="C69" s="1061" t="s">
        <v>911</v>
      </c>
      <c r="D69" s="1061" t="s">
        <v>912</v>
      </c>
    </row>
    <row r="70" spans="1:4">
      <c r="A70" s="1061">
        <v>69</v>
      </c>
      <c r="B70" s="1061" t="s">
        <v>893</v>
      </c>
      <c r="C70" s="1061" t="s">
        <v>913</v>
      </c>
      <c r="D70" s="1061" t="s">
        <v>914</v>
      </c>
    </row>
    <row r="71" spans="1:4">
      <c r="A71" s="1061">
        <v>70</v>
      </c>
      <c r="B71" s="1061" t="s">
        <v>915</v>
      </c>
      <c r="C71" s="1061" t="s">
        <v>917</v>
      </c>
      <c r="D71" s="1061" t="s">
        <v>918</v>
      </c>
    </row>
    <row r="72" spans="1:4">
      <c r="A72" s="1061">
        <v>71</v>
      </c>
      <c r="B72" s="1061" t="s">
        <v>915</v>
      </c>
      <c r="C72" s="1061" t="s">
        <v>915</v>
      </c>
      <c r="D72" s="1061" t="s">
        <v>916</v>
      </c>
    </row>
    <row r="73" spans="1:4">
      <c r="A73" s="1061">
        <v>72</v>
      </c>
      <c r="B73" s="1061" t="s">
        <v>915</v>
      </c>
      <c r="C73" s="1061" t="s">
        <v>919</v>
      </c>
      <c r="D73" s="1061" t="s">
        <v>920</v>
      </c>
    </row>
    <row r="74" spans="1:4">
      <c r="A74" s="1061">
        <v>73</v>
      </c>
      <c r="B74" s="1061" t="s">
        <v>915</v>
      </c>
      <c r="C74" s="1061" t="s">
        <v>921</v>
      </c>
      <c r="D74" s="1061" t="s">
        <v>922</v>
      </c>
    </row>
    <row r="75" spans="1:4">
      <c r="A75" s="1061">
        <v>74</v>
      </c>
      <c r="B75" s="1061" t="s">
        <v>915</v>
      </c>
      <c r="C75" s="1061" t="s">
        <v>923</v>
      </c>
      <c r="D75" s="1061" t="s">
        <v>924</v>
      </c>
    </row>
    <row r="76" spans="1:4">
      <c r="A76" s="1061">
        <v>75</v>
      </c>
      <c r="B76" s="1061" t="s">
        <v>925</v>
      </c>
      <c r="C76" s="1061" t="s">
        <v>925</v>
      </c>
      <c r="D76" s="1061" t="s">
        <v>926</v>
      </c>
    </row>
    <row r="77" spans="1:4">
      <c r="A77" s="1061">
        <v>76</v>
      </c>
      <c r="B77" s="1061" t="s">
        <v>925</v>
      </c>
      <c r="C77" s="1061" t="s">
        <v>927</v>
      </c>
      <c r="D77" s="1061" t="s">
        <v>928</v>
      </c>
    </row>
    <row r="78" spans="1:4">
      <c r="A78" s="1061">
        <v>77</v>
      </c>
      <c r="B78" s="1061" t="s">
        <v>925</v>
      </c>
      <c r="C78" s="1061" t="s">
        <v>929</v>
      </c>
      <c r="D78" s="1061" t="s">
        <v>930</v>
      </c>
    </row>
    <row r="79" spans="1:4">
      <c r="A79" s="1061">
        <v>78</v>
      </c>
      <c r="B79" s="1061" t="s">
        <v>925</v>
      </c>
      <c r="C79" s="1061" t="s">
        <v>931</v>
      </c>
      <c r="D79" s="1061" t="s">
        <v>932</v>
      </c>
    </row>
    <row r="80" spans="1:4">
      <c r="A80" s="1061">
        <v>79</v>
      </c>
      <c r="B80" s="1061" t="s">
        <v>925</v>
      </c>
      <c r="C80" s="1061" t="s">
        <v>933</v>
      </c>
      <c r="D80" s="1061" t="s">
        <v>934</v>
      </c>
    </row>
    <row r="81" spans="1:4">
      <c r="A81" s="1061">
        <v>80</v>
      </c>
      <c r="B81" s="1061" t="s">
        <v>925</v>
      </c>
      <c r="C81" s="1061" t="s">
        <v>935</v>
      </c>
      <c r="D81" s="1061" t="s">
        <v>936</v>
      </c>
    </row>
    <row r="82" spans="1:4">
      <c r="A82" s="1061">
        <v>81</v>
      </c>
      <c r="B82" s="1061" t="s">
        <v>925</v>
      </c>
      <c r="C82" s="1061" t="s">
        <v>937</v>
      </c>
      <c r="D82" s="1061" t="s">
        <v>938</v>
      </c>
    </row>
    <row r="83" spans="1:4">
      <c r="A83" s="1061">
        <v>82</v>
      </c>
      <c r="B83" s="1061" t="s">
        <v>925</v>
      </c>
      <c r="C83" s="1061" t="s">
        <v>939</v>
      </c>
      <c r="D83" s="1061" t="s">
        <v>940</v>
      </c>
    </row>
    <row r="84" spans="1:4">
      <c r="A84" s="1061">
        <v>83</v>
      </c>
      <c r="B84" s="1061" t="s">
        <v>941</v>
      </c>
      <c r="C84" s="1061" t="s">
        <v>941</v>
      </c>
      <c r="D84" s="1061" t="s">
        <v>942</v>
      </c>
    </row>
    <row r="85" spans="1:4">
      <c r="A85" s="1061">
        <v>84</v>
      </c>
      <c r="B85" s="1061" t="s">
        <v>943</v>
      </c>
      <c r="C85" s="1061" t="s">
        <v>943</v>
      </c>
      <c r="D85" s="1061" t="s">
        <v>944</v>
      </c>
    </row>
    <row r="86" spans="1:4">
      <c r="A86" s="1061">
        <v>85</v>
      </c>
      <c r="B86" s="1061" t="s">
        <v>945</v>
      </c>
      <c r="C86" s="1061" t="s">
        <v>945</v>
      </c>
      <c r="D86" s="1061" t="s">
        <v>946</v>
      </c>
    </row>
    <row r="87" spans="1:4">
      <c r="A87" s="1061">
        <v>86</v>
      </c>
      <c r="B87" s="1061" t="s">
        <v>947</v>
      </c>
      <c r="C87" s="1061" t="s">
        <v>947</v>
      </c>
      <c r="D87" s="1061" t="s">
        <v>948</v>
      </c>
    </row>
    <row r="88" spans="1:4">
      <c r="A88" s="1061">
        <v>87</v>
      </c>
      <c r="B88" s="1061" t="s">
        <v>949</v>
      </c>
      <c r="C88" s="1061" t="s">
        <v>949</v>
      </c>
      <c r="D88" s="1061" t="s">
        <v>950</v>
      </c>
    </row>
    <row r="89" spans="1:4">
      <c r="A89" s="1061">
        <v>88</v>
      </c>
      <c r="B89" s="1061" t="s">
        <v>951</v>
      </c>
      <c r="C89" s="1061" t="s">
        <v>951</v>
      </c>
      <c r="D89" s="1061" t="s">
        <v>952</v>
      </c>
    </row>
    <row r="90" spans="1:4">
      <c r="A90" s="1061">
        <v>89</v>
      </c>
      <c r="B90" s="1061" t="s">
        <v>953</v>
      </c>
      <c r="C90" s="1061" t="s">
        <v>953</v>
      </c>
      <c r="D90" s="1061" t="s">
        <v>954</v>
      </c>
    </row>
    <row r="91" spans="1:4">
      <c r="A91" s="1061">
        <v>90</v>
      </c>
      <c r="B91" s="1061" t="s">
        <v>955</v>
      </c>
      <c r="C91" s="1061" t="s">
        <v>955</v>
      </c>
      <c r="D91" s="1061" t="s">
        <v>956</v>
      </c>
    </row>
    <row r="92" spans="1:4">
      <c r="A92" s="1061">
        <v>91</v>
      </c>
      <c r="B92" s="1061" t="s">
        <v>957</v>
      </c>
      <c r="C92" s="1061" t="s">
        <v>957</v>
      </c>
      <c r="D92" s="1061" t="s">
        <v>958</v>
      </c>
    </row>
    <row r="93" spans="1:4">
      <c r="A93" s="1061">
        <v>92</v>
      </c>
      <c r="B93" s="1061" t="s">
        <v>959</v>
      </c>
      <c r="C93" s="1061" t="s">
        <v>959</v>
      </c>
      <c r="D93" s="1061" t="s">
        <v>960</v>
      </c>
    </row>
    <row r="94" spans="1:4">
      <c r="A94" s="1061">
        <v>93</v>
      </c>
      <c r="B94" s="1061" t="s">
        <v>961</v>
      </c>
      <c r="C94" s="1061" t="s">
        <v>961</v>
      </c>
      <c r="D94" s="1061" t="s">
        <v>962</v>
      </c>
    </row>
    <row r="95" spans="1:4">
      <c r="A95" s="1061">
        <v>94</v>
      </c>
      <c r="B95" s="1061" t="s">
        <v>963</v>
      </c>
      <c r="C95" s="1061" t="s">
        <v>963</v>
      </c>
      <c r="D95" s="1061" t="s">
        <v>964</v>
      </c>
    </row>
    <row r="96" spans="1:4">
      <c r="A96" s="1061">
        <v>95</v>
      </c>
      <c r="B96" s="1061" t="s">
        <v>965</v>
      </c>
      <c r="C96" s="1061" t="s">
        <v>967</v>
      </c>
      <c r="D96" s="1061" t="s">
        <v>968</v>
      </c>
    </row>
    <row r="97" spans="1:4">
      <c r="A97" s="1061">
        <v>96</v>
      </c>
      <c r="B97" s="1061" t="s">
        <v>965</v>
      </c>
      <c r="C97" s="1061" t="s">
        <v>969</v>
      </c>
      <c r="D97" s="1061" t="s">
        <v>970</v>
      </c>
    </row>
    <row r="98" spans="1:4">
      <c r="A98" s="1061">
        <v>97</v>
      </c>
      <c r="B98" s="1061" t="s">
        <v>965</v>
      </c>
      <c r="C98" s="1061" t="s">
        <v>971</v>
      </c>
      <c r="D98" s="1061" t="s">
        <v>972</v>
      </c>
    </row>
    <row r="99" spans="1:4">
      <c r="A99" s="1061">
        <v>98</v>
      </c>
      <c r="B99" s="1061" t="s">
        <v>965</v>
      </c>
      <c r="C99" s="1061" t="s">
        <v>919</v>
      </c>
      <c r="D99" s="1061" t="s">
        <v>973</v>
      </c>
    </row>
    <row r="100" spans="1:4">
      <c r="A100" s="1061">
        <v>99</v>
      </c>
      <c r="B100" s="1061" t="s">
        <v>965</v>
      </c>
      <c r="C100" s="1061" t="s">
        <v>974</v>
      </c>
      <c r="D100" s="1061" t="s">
        <v>975</v>
      </c>
    </row>
    <row r="101" spans="1:4">
      <c r="A101" s="1061">
        <v>100</v>
      </c>
      <c r="B101" s="1061" t="s">
        <v>965</v>
      </c>
      <c r="C101" s="1061" t="s">
        <v>965</v>
      </c>
      <c r="D101" s="1061" t="s">
        <v>966</v>
      </c>
    </row>
    <row r="102" spans="1:4">
      <c r="A102" s="1061">
        <v>101</v>
      </c>
      <c r="B102" s="1061" t="s">
        <v>965</v>
      </c>
      <c r="C102" s="1061" t="s">
        <v>976</v>
      </c>
      <c r="D102" s="1061" t="s">
        <v>977</v>
      </c>
    </row>
    <row r="103" spans="1:4">
      <c r="A103" s="1061">
        <v>102</v>
      </c>
      <c r="B103" s="1061" t="s">
        <v>965</v>
      </c>
      <c r="C103" s="1061" t="s">
        <v>978</v>
      </c>
      <c r="D103" s="1061" t="s">
        <v>979</v>
      </c>
    </row>
    <row r="104" spans="1:4">
      <c r="A104" s="1061">
        <v>103</v>
      </c>
      <c r="B104" s="1061" t="s">
        <v>965</v>
      </c>
      <c r="C104" s="1061" t="s">
        <v>980</v>
      </c>
      <c r="D104" s="1061" t="s">
        <v>981</v>
      </c>
    </row>
    <row r="105" spans="1:4">
      <c r="A105" s="1061">
        <v>104</v>
      </c>
      <c r="B105" s="1061" t="s">
        <v>965</v>
      </c>
      <c r="C105" s="1061" t="s">
        <v>982</v>
      </c>
      <c r="D105" s="1061" t="s">
        <v>983</v>
      </c>
    </row>
    <row r="106" spans="1:4">
      <c r="A106" s="1061">
        <v>105</v>
      </c>
      <c r="B106" s="1061" t="s">
        <v>965</v>
      </c>
      <c r="C106" s="1061" t="s">
        <v>984</v>
      </c>
      <c r="D106" s="1061" t="s">
        <v>985</v>
      </c>
    </row>
    <row r="107" spans="1:4">
      <c r="A107" s="1061">
        <v>106</v>
      </c>
      <c r="B107" s="1061" t="s">
        <v>965</v>
      </c>
      <c r="C107" s="1061" t="s">
        <v>986</v>
      </c>
      <c r="D107" s="1061" t="s">
        <v>987</v>
      </c>
    </row>
    <row r="108" spans="1:4">
      <c r="A108" s="1061">
        <v>107</v>
      </c>
      <c r="B108" s="1061" t="s">
        <v>965</v>
      </c>
      <c r="C108" s="1061" t="s">
        <v>937</v>
      </c>
      <c r="D108" s="1061" t="s">
        <v>988</v>
      </c>
    </row>
    <row r="109" spans="1:4">
      <c r="A109" s="1061">
        <v>108</v>
      </c>
      <c r="B109" s="1061" t="s">
        <v>965</v>
      </c>
      <c r="C109" s="1061" t="s">
        <v>989</v>
      </c>
      <c r="D109" s="1061" t="s">
        <v>990</v>
      </c>
    </row>
    <row r="110" spans="1:4">
      <c r="A110" s="1061">
        <v>109</v>
      </c>
      <c r="B110" s="1061" t="s">
        <v>991</v>
      </c>
      <c r="C110" s="1061" t="s">
        <v>993</v>
      </c>
      <c r="D110" s="1061" t="s">
        <v>994</v>
      </c>
    </row>
    <row r="111" spans="1:4">
      <c r="A111" s="1061">
        <v>110</v>
      </c>
      <c r="B111" s="1061" t="s">
        <v>991</v>
      </c>
      <c r="C111" s="1061" t="s">
        <v>995</v>
      </c>
      <c r="D111" s="1061" t="s">
        <v>996</v>
      </c>
    </row>
    <row r="112" spans="1:4">
      <c r="A112" s="1061">
        <v>111</v>
      </c>
      <c r="B112" s="1061" t="s">
        <v>991</v>
      </c>
      <c r="C112" s="1061" t="s">
        <v>991</v>
      </c>
      <c r="D112" s="1061" t="s">
        <v>992</v>
      </c>
    </row>
    <row r="113" spans="1:4">
      <c r="A113" s="1061">
        <v>112</v>
      </c>
      <c r="B113" s="1061" t="s">
        <v>991</v>
      </c>
      <c r="C113" s="1061" t="s">
        <v>997</v>
      </c>
      <c r="D113" s="1061" t="s">
        <v>998</v>
      </c>
    </row>
    <row r="114" spans="1:4">
      <c r="A114" s="1061">
        <v>113</v>
      </c>
      <c r="B114" s="1061" t="s">
        <v>991</v>
      </c>
      <c r="C114" s="1061" t="s">
        <v>861</v>
      </c>
      <c r="D114" s="1061" t="s">
        <v>999</v>
      </c>
    </row>
    <row r="115" spans="1:4">
      <c r="A115" s="1061">
        <v>114</v>
      </c>
      <c r="B115" s="1061" t="s">
        <v>991</v>
      </c>
      <c r="C115" s="1061" t="s">
        <v>1000</v>
      </c>
      <c r="D115" s="1061" t="s">
        <v>1001</v>
      </c>
    </row>
    <row r="116" spans="1:4">
      <c r="A116" s="1061">
        <v>115</v>
      </c>
      <c r="B116" s="1061" t="s">
        <v>991</v>
      </c>
      <c r="C116" s="1061" t="s">
        <v>1002</v>
      </c>
      <c r="D116" s="1061" t="s">
        <v>1003</v>
      </c>
    </row>
    <row r="117" spans="1:4">
      <c r="A117" s="1061">
        <v>116</v>
      </c>
      <c r="B117" s="1061" t="s">
        <v>991</v>
      </c>
      <c r="C117" s="1061" t="s">
        <v>1004</v>
      </c>
      <c r="D117" s="1061" t="s">
        <v>1005</v>
      </c>
    </row>
    <row r="118" spans="1:4">
      <c r="A118" s="1061">
        <v>117</v>
      </c>
      <c r="B118" s="1061" t="s">
        <v>991</v>
      </c>
      <c r="C118" s="1061" t="s">
        <v>1006</v>
      </c>
      <c r="D118" s="1061" t="s">
        <v>1007</v>
      </c>
    </row>
    <row r="119" spans="1:4">
      <c r="A119" s="1061">
        <v>118</v>
      </c>
      <c r="B119" s="1061" t="s">
        <v>991</v>
      </c>
      <c r="C119" s="1061" t="s">
        <v>1008</v>
      </c>
      <c r="D119" s="1061" t="s">
        <v>1009</v>
      </c>
    </row>
    <row r="120" spans="1:4">
      <c r="A120" s="1061">
        <v>119</v>
      </c>
      <c r="B120" s="1061" t="s">
        <v>1010</v>
      </c>
      <c r="C120" s="1061" t="s">
        <v>1010</v>
      </c>
      <c r="D120" s="1061" t="s">
        <v>1011</v>
      </c>
    </row>
    <row r="121" spans="1:4">
      <c r="A121" s="1061">
        <v>120</v>
      </c>
      <c r="B121" s="1061" t="s">
        <v>1010</v>
      </c>
      <c r="C121" s="1061" t="s">
        <v>1012</v>
      </c>
      <c r="D121" s="1061" t="s">
        <v>1013</v>
      </c>
    </row>
    <row r="122" spans="1:4">
      <c r="A122" s="1061">
        <v>121</v>
      </c>
      <c r="B122" s="1061" t="s">
        <v>1010</v>
      </c>
      <c r="C122" s="1061" t="s">
        <v>1014</v>
      </c>
      <c r="D122" s="1061" t="s">
        <v>1015</v>
      </c>
    </row>
    <row r="123" spans="1:4">
      <c r="A123" s="1061">
        <v>122</v>
      </c>
      <c r="B123" s="1061" t="s">
        <v>1010</v>
      </c>
      <c r="C123" s="1061" t="s">
        <v>1016</v>
      </c>
      <c r="D123" s="1061" t="s">
        <v>1017</v>
      </c>
    </row>
    <row r="124" spans="1:4">
      <c r="A124" s="1061">
        <v>123</v>
      </c>
      <c r="B124" s="1061" t="s">
        <v>1010</v>
      </c>
      <c r="C124" s="1061" t="s">
        <v>1018</v>
      </c>
      <c r="D124" s="1061" t="s">
        <v>1019</v>
      </c>
    </row>
    <row r="125" spans="1:4">
      <c r="A125" s="1061">
        <v>124</v>
      </c>
      <c r="B125" s="1061" t="s">
        <v>1010</v>
      </c>
      <c r="C125" s="1061" t="s">
        <v>1020</v>
      </c>
      <c r="D125" s="1061" t="s">
        <v>1021</v>
      </c>
    </row>
    <row r="126" spans="1:4">
      <c r="A126" s="1061">
        <v>125</v>
      </c>
      <c r="B126" s="1061" t="s">
        <v>1010</v>
      </c>
      <c r="C126" s="1061" t="s">
        <v>1022</v>
      </c>
      <c r="D126" s="1061" t="s">
        <v>1023</v>
      </c>
    </row>
    <row r="127" spans="1:4">
      <c r="A127" s="1061">
        <v>126</v>
      </c>
      <c r="B127" s="1061" t="s">
        <v>1010</v>
      </c>
      <c r="C127" s="1061" t="s">
        <v>1024</v>
      </c>
      <c r="D127" s="1061" t="s">
        <v>1025</v>
      </c>
    </row>
    <row r="128" spans="1:4">
      <c r="A128" s="1061">
        <v>127</v>
      </c>
      <c r="B128" s="1061" t="s">
        <v>1010</v>
      </c>
      <c r="C128" s="1061" t="s">
        <v>1026</v>
      </c>
      <c r="D128" s="1061" t="s">
        <v>1027</v>
      </c>
    </row>
    <row r="129" spans="1:4">
      <c r="A129" s="1061">
        <v>128</v>
      </c>
      <c r="B129" s="1061" t="s">
        <v>1010</v>
      </c>
      <c r="C129" s="1061" t="s">
        <v>1028</v>
      </c>
      <c r="D129" s="1061" t="s">
        <v>1029</v>
      </c>
    </row>
    <row r="130" spans="1:4">
      <c r="A130" s="1061">
        <v>129</v>
      </c>
      <c r="B130" s="1061" t="s">
        <v>1030</v>
      </c>
      <c r="C130" s="1061" t="s">
        <v>1032</v>
      </c>
      <c r="D130" s="1061" t="s">
        <v>1033</v>
      </c>
    </row>
    <row r="131" spans="1:4">
      <c r="A131" s="1061">
        <v>130</v>
      </c>
      <c r="B131" s="1061" t="s">
        <v>1030</v>
      </c>
      <c r="C131" s="1061" t="s">
        <v>1034</v>
      </c>
      <c r="D131" s="1061" t="s">
        <v>1035</v>
      </c>
    </row>
    <row r="132" spans="1:4">
      <c r="A132" s="1061">
        <v>131</v>
      </c>
      <c r="B132" s="1061" t="s">
        <v>1030</v>
      </c>
      <c r="C132" s="1061" t="s">
        <v>1036</v>
      </c>
      <c r="D132" s="1061" t="s">
        <v>1037</v>
      </c>
    </row>
    <row r="133" spans="1:4">
      <c r="A133" s="1061">
        <v>132</v>
      </c>
      <c r="B133" s="1061" t="s">
        <v>1030</v>
      </c>
      <c r="C133" s="1061" t="s">
        <v>1030</v>
      </c>
      <c r="D133" s="1061" t="s">
        <v>1031</v>
      </c>
    </row>
    <row r="134" spans="1:4">
      <c r="A134" s="1061">
        <v>133</v>
      </c>
      <c r="B134" s="1061" t="s">
        <v>1030</v>
      </c>
      <c r="C134" s="1061" t="s">
        <v>1038</v>
      </c>
      <c r="D134" s="1061" t="s">
        <v>1039</v>
      </c>
    </row>
    <row r="135" spans="1:4">
      <c r="A135" s="1061">
        <v>134</v>
      </c>
      <c r="B135" s="1061" t="s">
        <v>1030</v>
      </c>
      <c r="C135" s="1061" t="s">
        <v>1040</v>
      </c>
      <c r="D135" s="1061" t="s">
        <v>1041</v>
      </c>
    </row>
    <row r="136" spans="1:4">
      <c r="A136" s="1061">
        <v>135</v>
      </c>
      <c r="B136" s="1061" t="s">
        <v>1030</v>
      </c>
      <c r="C136" s="1061" t="s">
        <v>1042</v>
      </c>
      <c r="D136" s="1061" t="s">
        <v>1043</v>
      </c>
    </row>
    <row r="137" spans="1:4">
      <c r="A137" s="1061">
        <v>136</v>
      </c>
      <c r="B137" s="1061" t="s">
        <v>1030</v>
      </c>
      <c r="C137" s="1061" t="s">
        <v>849</v>
      </c>
      <c r="D137" s="1061" t="s">
        <v>1044</v>
      </c>
    </row>
    <row r="138" spans="1:4">
      <c r="A138" s="1061">
        <v>137</v>
      </c>
      <c r="B138" s="1061" t="s">
        <v>1030</v>
      </c>
      <c r="C138" s="1061" t="s">
        <v>1045</v>
      </c>
      <c r="D138" s="1061" t="s">
        <v>1046</v>
      </c>
    </row>
    <row r="139" spans="1:4">
      <c r="A139" s="1061">
        <v>138</v>
      </c>
      <c r="B139" s="1061" t="s">
        <v>1030</v>
      </c>
      <c r="C139" s="1061" t="s">
        <v>1047</v>
      </c>
      <c r="D139" s="1061" t="s">
        <v>1048</v>
      </c>
    </row>
    <row r="140" spans="1:4">
      <c r="A140" s="1061">
        <v>139</v>
      </c>
      <c r="B140" s="1061" t="s">
        <v>1049</v>
      </c>
      <c r="C140" s="1061" t="s">
        <v>1051</v>
      </c>
      <c r="D140" s="1061" t="s">
        <v>1052</v>
      </c>
    </row>
    <row r="141" spans="1:4">
      <c r="A141" s="1061">
        <v>140</v>
      </c>
      <c r="B141" s="1061" t="s">
        <v>1049</v>
      </c>
      <c r="C141" s="1061" t="s">
        <v>1053</v>
      </c>
      <c r="D141" s="1061" t="s">
        <v>1054</v>
      </c>
    </row>
    <row r="142" spans="1:4">
      <c r="A142" s="1061">
        <v>141</v>
      </c>
      <c r="B142" s="1061" t="s">
        <v>1049</v>
      </c>
      <c r="C142" s="1061" t="s">
        <v>1055</v>
      </c>
      <c r="D142" s="1061" t="s">
        <v>1056</v>
      </c>
    </row>
    <row r="143" spans="1:4">
      <c r="A143" s="1061">
        <v>142</v>
      </c>
      <c r="B143" s="1061" t="s">
        <v>1049</v>
      </c>
      <c r="C143" s="1061" t="s">
        <v>1049</v>
      </c>
      <c r="D143" s="1061" t="s">
        <v>1050</v>
      </c>
    </row>
    <row r="144" spans="1:4">
      <c r="A144" s="1061">
        <v>143</v>
      </c>
      <c r="B144" s="1061" t="s">
        <v>1049</v>
      </c>
      <c r="C144" s="1061" t="s">
        <v>1057</v>
      </c>
      <c r="D144" s="1061" t="s">
        <v>1058</v>
      </c>
    </row>
    <row r="145" spans="1:4">
      <c r="A145" s="1061">
        <v>144</v>
      </c>
      <c r="B145" s="1061" t="s">
        <v>1049</v>
      </c>
      <c r="C145" s="1061" t="s">
        <v>1059</v>
      </c>
      <c r="D145" s="1061" t="s">
        <v>1060</v>
      </c>
    </row>
    <row r="146" spans="1:4">
      <c r="A146" s="1061">
        <v>145</v>
      </c>
      <c r="B146" s="1061" t="s">
        <v>1049</v>
      </c>
      <c r="C146" s="1061" t="s">
        <v>1061</v>
      </c>
      <c r="D146" s="1061" t="s">
        <v>1062</v>
      </c>
    </row>
    <row r="147" spans="1:4">
      <c r="A147" s="1061">
        <v>146</v>
      </c>
      <c r="B147" s="1061" t="s">
        <v>1049</v>
      </c>
      <c r="C147" s="1061" t="s">
        <v>1063</v>
      </c>
      <c r="D147" s="1061" t="s">
        <v>1064</v>
      </c>
    </row>
    <row r="148" spans="1:4">
      <c r="A148" s="1061">
        <v>147</v>
      </c>
      <c r="B148" s="1061" t="s">
        <v>1049</v>
      </c>
      <c r="C148" s="1061" t="s">
        <v>827</v>
      </c>
      <c r="D148" s="1061" t="s">
        <v>1065</v>
      </c>
    </row>
    <row r="149" spans="1:4">
      <c r="A149" s="1061">
        <v>148</v>
      </c>
      <c r="B149" s="1061" t="s">
        <v>1049</v>
      </c>
      <c r="C149" s="1061" t="s">
        <v>1066</v>
      </c>
      <c r="D149" s="1061" t="s">
        <v>1067</v>
      </c>
    </row>
    <row r="150" spans="1:4">
      <c r="A150" s="1061">
        <v>149</v>
      </c>
      <c r="B150" s="1061" t="s">
        <v>1049</v>
      </c>
      <c r="C150" s="1061" t="s">
        <v>1068</v>
      </c>
      <c r="D150" s="1061" t="s">
        <v>1069</v>
      </c>
    </row>
    <row r="151" spans="1:4">
      <c r="A151" s="1061">
        <v>150</v>
      </c>
      <c r="B151" s="1061" t="s">
        <v>1049</v>
      </c>
      <c r="C151" s="1061" t="s">
        <v>1070</v>
      </c>
      <c r="D151" s="1061" t="s">
        <v>1071</v>
      </c>
    </row>
    <row r="152" spans="1:4">
      <c r="A152" s="1061">
        <v>151</v>
      </c>
      <c r="B152" s="1061" t="s">
        <v>1072</v>
      </c>
      <c r="C152" s="1061" t="s">
        <v>1074</v>
      </c>
      <c r="D152" s="1061" t="s">
        <v>1075</v>
      </c>
    </row>
    <row r="153" spans="1:4">
      <c r="A153" s="1061">
        <v>152</v>
      </c>
      <c r="B153" s="1061" t="s">
        <v>1072</v>
      </c>
      <c r="C153" s="1061" t="s">
        <v>1072</v>
      </c>
      <c r="D153" s="1061" t="s">
        <v>1073</v>
      </c>
    </row>
    <row r="154" spans="1:4">
      <c r="A154" s="1061">
        <v>153</v>
      </c>
      <c r="B154" s="1061" t="s">
        <v>1072</v>
      </c>
      <c r="C154" s="1061" t="s">
        <v>787</v>
      </c>
      <c r="D154" s="1061" t="s">
        <v>1076</v>
      </c>
    </row>
    <row r="155" spans="1:4">
      <c r="A155" s="1061">
        <v>154</v>
      </c>
      <c r="B155" s="1061" t="s">
        <v>1072</v>
      </c>
      <c r="C155" s="1061" t="s">
        <v>1077</v>
      </c>
      <c r="D155" s="1061" t="s">
        <v>1078</v>
      </c>
    </row>
    <row r="156" spans="1:4">
      <c r="A156" s="1061">
        <v>155</v>
      </c>
      <c r="B156" s="1061" t="s">
        <v>1072</v>
      </c>
      <c r="C156" s="1061" t="s">
        <v>1061</v>
      </c>
      <c r="D156" s="1061" t="s">
        <v>1079</v>
      </c>
    </row>
    <row r="157" spans="1:4">
      <c r="A157" s="1061">
        <v>156</v>
      </c>
      <c r="B157" s="1061" t="s">
        <v>1072</v>
      </c>
      <c r="C157" s="1061" t="s">
        <v>1080</v>
      </c>
      <c r="D157" s="1061" t="s">
        <v>1081</v>
      </c>
    </row>
    <row r="158" spans="1:4">
      <c r="A158" s="1061">
        <v>157</v>
      </c>
      <c r="B158" s="1061" t="s">
        <v>1072</v>
      </c>
      <c r="C158" s="1061" t="s">
        <v>1082</v>
      </c>
      <c r="D158" s="1061" t="s">
        <v>1083</v>
      </c>
    </row>
    <row r="159" spans="1:4">
      <c r="A159" s="1061">
        <v>158</v>
      </c>
      <c r="B159" s="1061" t="s">
        <v>1072</v>
      </c>
      <c r="C159" s="1061" t="s">
        <v>1084</v>
      </c>
      <c r="D159" s="1061" t="s">
        <v>1085</v>
      </c>
    </row>
    <row r="160" spans="1:4">
      <c r="A160" s="1061">
        <v>159</v>
      </c>
      <c r="B160" s="1061" t="s">
        <v>1072</v>
      </c>
      <c r="C160" s="1061" t="s">
        <v>1086</v>
      </c>
      <c r="D160" s="1061" t="s">
        <v>1087</v>
      </c>
    </row>
    <row r="161" spans="1:4">
      <c r="A161" s="1061">
        <v>160</v>
      </c>
      <c r="B161" s="1061" t="s">
        <v>1088</v>
      </c>
      <c r="C161" s="1061" t="s">
        <v>1090</v>
      </c>
      <c r="D161" s="1061" t="s">
        <v>1091</v>
      </c>
    </row>
    <row r="162" spans="1:4">
      <c r="A162" s="1061">
        <v>161</v>
      </c>
      <c r="B162" s="1061" t="s">
        <v>1088</v>
      </c>
      <c r="C162" s="1061" t="s">
        <v>1092</v>
      </c>
      <c r="D162" s="1061" t="s">
        <v>1093</v>
      </c>
    </row>
    <row r="163" spans="1:4">
      <c r="A163" s="1061">
        <v>162</v>
      </c>
      <c r="B163" s="1061" t="s">
        <v>1088</v>
      </c>
      <c r="C163" s="1061" t="s">
        <v>1094</v>
      </c>
      <c r="D163" s="1061" t="s">
        <v>1095</v>
      </c>
    </row>
    <row r="164" spans="1:4">
      <c r="A164" s="1061">
        <v>163</v>
      </c>
      <c r="B164" s="1061" t="s">
        <v>1088</v>
      </c>
      <c r="C164" s="1061" t="s">
        <v>1096</v>
      </c>
      <c r="D164" s="1061" t="s">
        <v>1097</v>
      </c>
    </row>
    <row r="165" spans="1:4">
      <c r="A165" s="1061">
        <v>164</v>
      </c>
      <c r="B165" s="1061" t="s">
        <v>1088</v>
      </c>
      <c r="C165" s="1061" t="s">
        <v>1098</v>
      </c>
      <c r="D165" s="1061" t="s">
        <v>1099</v>
      </c>
    </row>
    <row r="166" spans="1:4">
      <c r="A166" s="1061">
        <v>165</v>
      </c>
      <c r="B166" s="1061" t="s">
        <v>1088</v>
      </c>
      <c r="C166" s="1061" t="s">
        <v>1100</v>
      </c>
      <c r="D166" s="1061" t="s">
        <v>1101</v>
      </c>
    </row>
    <row r="167" spans="1:4">
      <c r="A167" s="1061">
        <v>166</v>
      </c>
      <c r="B167" s="1061" t="s">
        <v>1088</v>
      </c>
      <c r="C167" s="1061" t="s">
        <v>1102</v>
      </c>
      <c r="D167" s="1061" t="s">
        <v>1103</v>
      </c>
    </row>
    <row r="168" spans="1:4">
      <c r="A168" s="1061">
        <v>167</v>
      </c>
      <c r="B168" s="1061" t="s">
        <v>1088</v>
      </c>
      <c r="C168" s="1061" t="s">
        <v>1088</v>
      </c>
      <c r="D168" s="1061" t="s">
        <v>1089</v>
      </c>
    </row>
    <row r="169" spans="1:4">
      <c r="A169" s="1061">
        <v>168</v>
      </c>
      <c r="B169" s="1061" t="s">
        <v>1088</v>
      </c>
      <c r="C169" s="1061" t="s">
        <v>1104</v>
      </c>
      <c r="D169" s="1061" t="s">
        <v>1105</v>
      </c>
    </row>
    <row r="170" spans="1:4">
      <c r="A170" s="1061">
        <v>169</v>
      </c>
      <c r="B170" s="1061" t="s">
        <v>1088</v>
      </c>
      <c r="C170" s="1061" t="s">
        <v>1106</v>
      </c>
      <c r="D170" s="1061" t="s">
        <v>1107</v>
      </c>
    </row>
    <row r="171" spans="1:4">
      <c r="A171" s="1061">
        <v>170</v>
      </c>
      <c r="B171" s="1061" t="s">
        <v>1088</v>
      </c>
      <c r="C171" s="1061" t="s">
        <v>1108</v>
      </c>
      <c r="D171" s="1061" t="s">
        <v>1109</v>
      </c>
    </row>
    <row r="172" spans="1:4">
      <c r="A172" s="1061">
        <v>171</v>
      </c>
      <c r="B172" s="1061" t="s">
        <v>1088</v>
      </c>
      <c r="C172" s="1061" t="s">
        <v>1110</v>
      </c>
      <c r="D172" s="1061" t="s">
        <v>1111</v>
      </c>
    </row>
    <row r="173" spans="1:4">
      <c r="A173" s="1061">
        <v>172</v>
      </c>
      <c r="B173" s="1061" t="s">
        <v>1088</v>
      </c>
      <c r="C173" s="1061" t="s">
        <v>1112</v>
      </c>
      <c r="D173" s="1061" t="s">
        <v>1113</v>
      </c>
    </row>
    <row r="174" spans="1:4">
      <c r="A174" s="1061">
        <v>173</v>
      </c>
      <c r="B174" s="1061" t="s">
        <v>1114</v>
      </c>
      <c r="C174" s="1061" t="s">
        <v>1116</v>
      </c>
      <c r="D174" s="1061" t="s">
        <v>1117</v>
      </c>
    </row>
    <row r="175" spans="1:4">
      <c r="A175" s="1061">
        <v>174</v>
      </c>
      <c r="B175" s="1061" t="s">
        <v>1114</v>
      </c>
      <c r="C175" s="1061" t="s">
        <v>1118</v>
      </c>
      <c r="D175" s="1061" t="s">
        <v>1119</v>
      </c>
    </row>
    <row r="176" spans="1:4">
      <c r="A176" s="1061">
        <v>175</v>
      </c>
      <c r="B176" s="1061" t="s">
        <v>1114</v>
      </c>
      <c r="C176" s="1061" t="s">
        <v>1120</v>
      </c>
      <c r="D176" s="1061" t="s">
        <v>1121</v>
      </c>
    </row>
    <row r="177" spans="1:4">
      <c r="A177" s="1061">
        <v>176</v>
      </c>
      <c r="B177" s="1061" t="s">
        <v>1114</v>
      </c>
      <c r="C177" s="1061" t="s">
        <v>1122</v>
      </c>
      <c r="D177" s="1061" t="s">
        <v>1123</v>
      </c>
    </row>
    <row r="178" spans="1:4">
      <c r="A178" s="1061">
        <v>177</v>
      </c>
      <c r="B178" s="1061" t="s">
        <v>1114</v>
      </c>
      <c r="C178" s="1061" t="s">
        <v>1114</v>
      </c>
      <c r="D178" s="1061" t="s">
        <v>1115</v>
      </c>
    </row>
    <row r="179" spans="1:4">
      <c r="A179" s="1061">
        <v>178</v>
      </c>
      <c r="B179" s="1061" t="s">
        <v>1114</v>
      </c>
      <c r="C179" s="1061" t="s">
        <v>1124</v>
      </c>
      <c r="D179" s="1061" t="s">
        <v>1125</v>
      </c>
    </row>
    <row r="180" spans="1:4">
      <c r="A180" s="1061">
        <v>179</v>
      </c>
      <c r="B180" s="1061" t="s">
        <v>1114</v>
      </c>
      <c r="C180" s="1061" t="s">
        <v>1126</v>
      </c>
      <c r="D180" s="1061" t="s">
        <v>1127</v>
      </c>
    </row>
    <row r="181" spans="1:4">
      <c r="A181" s="1061">
        <v>180</v>
      </c>
      <c r="B181" s="1061" t="s">
        <v>1114</v>
      </c>
      <c r="C181" s="1061" t="s">
        <v>1128</v>
      </c>
      <c r="D181" s="1061" t="s">
        <v>1129</v>
      </c>
    </row>
    <row r="182" spans="1:4">
      <c r="A182" s="1061">
        <v>181</v>
      </c>
      <c r="B182" s="1061" t="s">
        <v>1114</v>
      </c>
      <c r="C182" s="1061" t="s">
        <v>1130</v>
      </c>
      <c r="D182" s="1061" t="s">
        <v>1131</v>
      </c>
    </row>
    <row r="183" spans="1:4">
      <c r="A183" s="1061">
        <v>182</v>
      </c>
      <c r="B183" s="1061" t="s">
        <v>1114</v>
      </c>
      <c r="C183" s="1061" t="s">
        <v>1132</v>
      </c>
      <c r="D183" s="1061" t="s">
        <v>1133</v>
      </c>
    </row>
    <row r="184" spans="1:4">
      <c r="A184" s="1061">
        <v>183</v>
      </c>
      <c r="B184" s="1061" t="s">
        <v>1114</v>
      </c>
      <c r="C184" s="1061" t="s">
        <v>1134</v>
      </c>
      <c r="D184" s="1061" t="s">
        <v>1135</v>
      </c>
    </row>
    <row r="185" spans="1:4">
      <c r="A185" s="1061">
        <v>184</v>
      </c>
      <c r="B185" s="1061" t="s">
        <v>1136</v>
      </c>
      <c r="C185" s="1061" t="s">
        <v>1138</v>
      </c>
      <c r="D185" s="1061" t="s">
        <v>1139</v>
      </c>
    </row>
    <row r="186" spans="1:4">
      <c r="A186" s="1061">
        <v>185</v>
      </c>
      <c r="B186" s="1061" t="s">
        <v>1136</v>
      </c>
      <c r="C186" s="1061" t="s">
        <v>1140</v>
      </c>
      <c r="D186" s="1061" t="s">
        <v>1141</v>
      </c>
    </row>
    <row r="187" spans="1:4">
      <c r="A187" s="1061">
        <v>186</v>
      </c>
      <c r="B187" s="1061" t="s">
        <v>1136</v>
      </c>
      <c r="C187" s="1061" t="s">
        <v>1142</v>
      </c>
      <c r="D187" s="1061" t="s">
        <v>1143</v>
      </c>
    </row>
    <row r="188" spans="1:4">
      <c r="A188" s="1061">
        <v>187</v>
      </c>
      <c r="B188" s="1061" t="s">
        <v>1136</v>
      </c>
      <c r="C188" s="1061" t="s">
        <v>1136</v>
      </c>
      <c r="D188" s="1061" t="s">
        <v>1137</v>
      </c>
    </row>
    <row r="189" spans="1:4">
      <c r="A189" s="1061">
        <v>188</v>
      </c>
      <c r="B189" s="1061" t="s">
        <v>1136</v>
      </c>
      <c r="C189" s="1061" t="s">
        <v>1144</v>
      </c>
      <c r="D189" s="1061" t="s">
        <v>1145</v>
      </c>
    </row>
    <row r="190" spans="1:4">
      <c r="A190" s="1061">
        <v>189</v>
      </c>
      <c r="B190" s="1061" t="s">
        <v>1136</v>
      </c>
      <c r="C190" s="1061" t="s">
        <v>1146</v>
      </c>
      <c r="D190" s="1061" t="s">
        <v>1147</v>
      </c>
    </row>
    <row r="191" spans="1:4">
      <c r="A191" s="1061">
        <v>190</v>
      </c>
      <c r="B191" s="1061" t="s">
        <v>1136</v>
      </c>
      <c r="C191" s="1061" t="s">
        <v>1148</v>
      </c>
      <c r="D191" s="1061" t="s">
        <v>1149</v>
      </c>
    </row>
    <row r="192" spans="1:4">
      <c r="A192" s="1061">
        <v>191</v>
      </c>
      <c r="B192" s="1061" t="s">
        <v>1136</v>
      </c>
      <c r="C192" s="1061" t="s">
        <v>1150</v>
      </c>
      <c r="D192" s="1061" t="s">
        <v>1151</v>
      </c>
    </row>
    <row r="193" spans="1:4">
      <c r="A193" s="1061">
        <v>192</v>
      </c>
      <c r="B193" s="1061" t="s">
        <v>1152</v>
      </c>
      <c r="C193" s="1061" t="s">
        <v>1154</v>
      </c>
      <c r="D193" s="1061" t="s">
        <v>1155</v>
      </c>
    </row>
    <row r="194" spans="1:4">
      <c r="A194" s="1061">
        <v>193</v>
      </c>
      <c r="B194" s="1061" t="s">
        <v>1152</v>
      </c>
      <c r="C194" s="1061" t="s">
        <v>1156</v>
      </c>
      <c r="D194" s="1061" t="s">
        <v>1157</v>
      </c>
    </row>
    <row r="195" spans="1:4">
      <c r="A195" s="1061">
        <v>194</v>
      </c>
      <c r="B195" s="1061" t="s">
        <v>1152</v>
      </c>
      <c r="C195" s="1061" t="s">
        <v>1158</v>
      </c>
      <c r="D195" s="1061" t="s">
        <v>1159</v>
      </c>
    </row>
    <row r="196" spans="1:4">
      <c r="A196" s="1061">
        <v>195</v>
      </c>
      <c r="B196" s="1061" t="s">
        <v>1152</v>
      </c>
      <c r="C196" s="1061" t="s">
        <v>1160</v>
      </c>
      <c r="D196" s="1061" t="s">
        <v>1161</v>
      </c>
    </row>
    <row r="197" spans="1:4">
      <c r="A197" s="1061">
        <v>196</v>
      </c>
      <c r="B197" s="1061" t="s">
        <v>1152</v>
      </c>
      <c r="C197" s="1061" t="s">
        <v>1162</v>
      </c>
      <c r="D197" s="1061" t="s">
        <v>1163</v>
      </c>
    </row>
    <row r="198" spans="1:4">
      <c r="A198" s="1061">
        <v>197</v>
      </c>
      <c r="B198" s="1061" t="s">
        <v>1152</v>
      </c>
      <c r="C198" s="1061" t="s">
        <v>1014</v>
      </c>
      <c r="D198" s="1061" t="s">
        <v>1164</v>
      </c>
    </row>
    <row r="199" spans="1:4">
      <c r="A199" s="1061">
        <v>198</v>
      </c>
      <c r="B199" s="1061" t="s">
        <v>1152</v>
      </c>
      <c r="C199" s="1061" t="s">
        <v>1165</v>
      </c>
      <c r="D199" s="1061" t="s">
        <v>1166</v>
      </c>
    </row>
    <row r="200" spans="1:4">
      <c r="A200" s="1061">
        <v>199</v>
      </c>
      <c r="B200" s="1061" t="s">
        <v>1152</v>
      </c>
      <c r="C200" s="1061" t="s">
        <v>980</v>
      </c>
      <c r="D200" s="1061" t="s">
        <v>1167</v>
      </c>
    </row>
    <row r="201" spans="1:4">
      <c r="A201" s="1061">
        <v>200</v>
      </c>
      <c r="B201" s="1061" t="s">
        <v>1152</v>
      </c>
      <c r="C201" s="1061" t="s">
        <v>1152</v>
      </c>
      <c r="D201" s="1061" t="s">
        <v>1153</v>
      </c>
    </row>
    <row r="202" spans="1:4">
      <c r="A202" s="1061">
        <v>201</v>
      </c>
      <c r="B202" s="1061" t="s">
        <v>1152</v>
      </c>
      <c r="C202" s="1061" t="s">
        <v>1168</v>
      </c>
      <c r="D202" s="1061" t="s">
        <v>1169</v>
      </c>
    </row>
    <row r="203" spans="1:4">
      <c r="A203" s="1061">
        <v>202</v>
      </c>
      <c r="B203" s="1061" t="s">
        <v>1152</v>
      </c>
      <c r="C203" s="1061" t="s">
        <v>1170</v>
      </c>
      <c r="D203" s="1061" t="s">
        <v>1171</v>
      </c>
    </row>
    <row r="204" spans="1:4">
      <c r="A204" s="1061">
        <v>203</v>
      </c>
      <c r="B204" s="1061" t="s">
        <v>1152</v>
      </c>
      <c r="C204" s="1061" t="s">
        <v>1172</v>
      </c>
      <c r="D204" s="1061" t="s">
        <v>1173</v>
      </c>
    </row>
    <row r="205" spans="1:4">
      <c r="A205" s="1061">
        <v>204</v>
      </c>
      <c r="B205" s="1061" t="s">
        <v>1152</v>
      </c>
      <c r="C205" s="1061" t="s">
        <v>1174</v>
      </c>
      <c r="D205" s="1061" t="s">
        <v>1175</v>
      </c>
    </row>
    <row r="206" spans="1:4">
      <c r="A206" s="1061">
        <v>205</v>
      </c>
      <c r="B206" s="1061" t="s">
        <v>1152</v>
      </c>
      <c r="C206" s="1061" t="s">
        <v>1176</v>
      </c>
      <c r="D206" s="1061" t="s">
        <v>1177</v>
      </c>
    </row>
    <row r="207" spans="1:4">
      <c r="A207" s="1061">
        <v>206</v>
      </c>
      <c r="B207" s="1061" t="s">
        <v>1152</v>
      </c>
      <c r="C207" s="1061" t="s">
        <v>1178</v>
      </c>
      <c r="D207" s="1061" t="s">
        <v>1179</v>
      </c>
    </row>
    <row r="208" spans="1:4">
      <c r="A208" s="1061">
        <v>207</v>
      </c>
      <c r="B208" s="1061" t="s">
        <v>1152</v>
      </c>
      <c r="C208" s="1061" t="s">
        <v>1180</v>
      </c>
      <c r="D208" s="1061" t="s">
        <v>1181</v>
      </c>
    </row>
    <row r="209" spans="1:4">
      <c r="A209" s="1061">
        <v>208</v>
      </c>
      <c r="B209" s="1061" t="s">
        <v>1182</v>
      </c>
      <c r="C209" s="1061" t="s">
        <v>1184</v>
      </c>
      <c r="D209" s="1061" t="s">
        <v>1185</v>
      </c>
    </row>
    <row r="210" spans="1:4">
      <c r="A210" s="1061">
        <v>209</v>
      </c>
      <c r="B210" s="1061" t="s">
        <v>1182</v>
      </c>
      <c r="C210" s="1061" t="s">
        <v>1182</v>
      </c>
      <c r="D210" s="1061" t="s">
        <v>1183</v>
      </c>
    </row>
    <row r="211" spans="1:4">
      <c r="A211" s="1061">
        <v>210</v>
      </c>
      <c r="B211" s="1061" t="s">
        <v>1182</v>
      </c>
      <c r="C211" s="1061" t="s">
        <v>1186</v>
      </c>
      <c r="D211" s="1061" t="s">
        <v>1187</v>
      </c>
    </row>
    <row r="212" spans="1:4">
      <c r="A212" s="1061">
        <v>211</v>
      </c>
      <c r="B212" s="1061" t="s">
        <v>1182</v>
      </c>
      <c r="C212" s="1061" t="s">
        <v>1188</v>
      </c>
      <c r="D212" s="1061" t="s">
        <v>1189</v>
      </c>
    </row>
    <row r="213" spans="1:4">
      <c r="A213" s="1061">
        <v>212</v>
      </c>
      <c r="B213" s="1061" t="s">
        <v>1190</v>
      </c>
      <c r="C213" s="1061" t="s">
        <v>1192</v>
      </c>
      <c r="D213" s="1061" t="s">
        <v>1193</v>
      </c>
    </row>
    <row r="214" spans="1:4">
      <c r="A214" s="1061">
        <v>213</v>
      </c>
      <c r="B214" s="1061" t="s">
        <v>1190</v>
      </c>
      <c r="C214" s="1061" t="s">
        <v>1194</v>
      </c>
      <c r="D214" s="1061" t="s">
        <v>1195</v>
      </c>
    </row>
    <row r="215" spans="1:4">
      <c r="A215" s="1061">
        <v>214</v>
      </c>
      <c r="B215" s="1061" t="s">
        <v>1190</v>
      </c>
      <c r="C215" s="1061" t="s">
        <v>1196</v>
      </c>
      <c r="D215" s="1061" t="s">
        <v>1197</v>
      </c>
    </row>
    <row r="216" spans="1:4">
      <c r="A216" s="1061">
        <v>215</v>
      </c>
      <c r="B216" s="1061" t="s">
        <v>1190</v>
      </c>
      <c r="C216" s="1061" t="s">
        <v>1198</v>
      </c>
      <c r="D216" s="1061" t="s">
        <v>1199</v>
      </c>
    </row>
    <row r="217" spans="1:4">
      <c r="A217" s="1061">
        <v>216</v>
      </c>
      <c r="B217" s="1061" t="s">
        <v>1190</v>
      </c>
      <c r="C217" s="1061" t="s">
        <v>1200</v>
      </c>
      <c r="D217" s="1061" t="s">
        <v>1201</v>
      </c>
    </row>
    <row r="218" spans="1:4">
      <c r="A218" s="1061">
        <v>217</v>
      </c>
      <c r="B218" s="1061" t="s">
        <v>1190</v>
      </c>
      <c r="C218" s="1061" t="s">
        <v>1190</v>
      </c>
      <c r="D218" s="1061" t="s">
        <v>1191</v>
      </c>
    </row>
    <row r="219" spans="1:4">
      <c r="A219" s="1061">
        <v>218</v>
      </c>
      <c r="B219" s="1061" t="s">
        <v>1190</v>
      </c>
      <c r="C219" s="1061" t="s">
        <v>1202</v>
      </c>
      <c r="D219" s="1061" t="s">
        <v>1203</v>
      </c>
    </row>
    <row r="220" spans="1:4">
      <c r="A220" s="1061">
        <v>219</v>
      </c>
      <c r="B220" s="1061" t="s">
        <v>1190</v>
      </c>
      <c r="C220" s="1061" t="s">
        <v>1204</v>
      </c>
      <c r="D220" s="1061" t="s">
        <v>1205</v>
      </c>
    </row>
    <row r="221" spans="1:4">
      <c r="A221" s="1061">
        <v>220</v>
      </c>
      <c r="B221" s="1061" t="s">
        <v>1190</v>
      </c>
      <c r="C221" s="1061" t="s">
        <v>1206</v>
      </c>
      <c r="D221" s="1061" t="s">
        <v>1207</v>
      </c>
    </row>
    <row r="222" spans="1:4">
      <c r="A222" s="1061">
        <v>221</v>
      </c>
      <c r="B222" s="1061" t="s">
        <v>1190</v>
      </c>
      <c r="C222" s="1061" t="s">
        <v>1208</v>
      </c>
      <c r="D222" s="1061" t="s">
        <v>1209</v>
      </c>
    </row>
    <row r="223" spans="1:4">
      <c r="A223" s="1061">
        <v>222</v>
      </c>
      <c r="B223" s="1061" t="s">
        <v>1210</v>
      </c>
      <c r="C223" s="1061" t="s">
        <v>1212</v>
      </c>
      <c r="D223" s="1061" t="s">
        <v>1213</v>
      </c>
    </row>
    <row r="224" spans="1:4">
      <c r="A224" s="1061">
        <v>223</v>
      </c>
      <c r="B224" s="1061" t="s">
        <v>1210</v>
      </c>
      <c r="C224" s="1061" t="s">
        <v>1214</v>
      </c>
      <c r="D224" s="1061" t="s">
        <v>1215</v>
      </c>
    </row>
    <row r="225" spans="1:4">
      <c r="A225" s="1061">
        <v>224</v>
      </c>
      <c r="B225" s="1061" t="s">
        <v>1210</v>
      </c>
      <c r="C225" s="1061" t="s">
        <v>1216</v>
      </c>
      <c r="D225" s="1061" t="s">
        <v>1217</v>
      </c>
    </row>
    <row r="226" spans="1:4">
      <c r="A226" s="1061">
        <v>225</v>
      </c>
      <c r="B226" s="1061" t="s">
        <v>1210</v>
      </c>
      <c r="C226" s="1061" t="s">
        <v>1218</v>
      </c>
      <c r="D226" s="1061" t="s">
        <v>1219</v>
      </c>
    </row>
    <row r="227" spans="1:4">
      <c r="A227" s="1061">
        <v>226</v>
      </c>
      <c r="B227" s="1061" t="s">
        <v>1210</v>
      </c>
      <c r="C227" s="1061" t="s">
        <v>1220</v>
      </c>
      <c r="D227" s="1061" t="s">
        <v>1221</v>
      </c>
    </row>
    <row r="228" spans="1:4">
      <c r="A228" s="1061">
        <v>227</v>
      </c>
      <c r="B228" s="1061" t="s">
        <v>1210</v>
      </c>
      <c r="C228" s="1061" t="s">
        <v>1210</v>
      </c>
      <c r="D228" s="1061" t="s">
        <v>1211</v>
      </c>
    </row>
    <row r="229" spans="1:4">
      <c r="A229" s="1061">
        <v>228</v>
      </c>
      <c r="B229" s="1061" t="s">
        <v>1210</v>
      </c>
      <c r="C229" s="1061" t="s">
        <v>1222</v>
      </c>
      <c r="D229" s="1061" t="s">
        <v>1223</v>
      </c>
    </row>
    <row r="230" spans="1:4">
      <c r="A230" s="1061">
        <v>229</v>
      </c>
      <c r="B230" s="1061" t="s">
        <v>1210</v>
      </c>
      <c r="C230" s="1061" t="s">
        <v>1224</v>
      </c>
      <c r="D230" s="1061" t="s">
        <v>1225</v>
      </c>
    </row>
    <row r="231" spans="1:4">
      <c r="A231" s="1061">
        <v>230</v>
      </c>
      <c r="B231" s="1061" t="s">
        <v>1210</v>
      </c>
      <c r="C231" s="1061" t="s">
        <v>1226</v>
      </c>
      <c r="D231" s="1061" t="s">
        <v>1227</v>
      </c>
    </row>
    <row r="232" spans="1:4">
      <c r="A232" s="1061">
        <v>231</v>
      </c>
      <c r="B232" s="1061" t="s">
        <v>1228</v>
      </c>
      <c r="C232" s="1061" t="s">
        <v>1230</v>
      </c>
      <c r="D232" s="1061" t="s">
        <v>1231</v>
      </c>
    </row>
    <row r="233" spans="1:4">
      <c r="A233" s="1061">
        <v>232</v>
      </c>
      <c r="B233" s="1061" t="s">
        <v>1228</v>
      </c>
      <c r="C233" s="1061" t="s">
        <v>1232</v>
      </c>
      <c r="D233" s="1061" t="s">
        <v>1233</v>
      </c>
    </row>
    <row r="234" spans="1:4">
      <c r="A234" s="1061">
        <v>233</v>
      </c>
      <c r="B234" s="1061" t="s">
        <v>1228</v>
      </c>
      <c r="C234" s="1061" t="s">
        <v>1234</v>
      </c>
      <c r="D234" s="1061" t="s">
        <v>1235</v>
      </c>
    </row>
    <row r="235" spans="1:4">
      <c r="A235" s="1061">
        <v>234</v>
      </c>
      <c r="B235" s="1061" t="s">
        <v>1228</v>
      </c>
      <c r="C235" s="1061" t="s">
        <v>1236</v>
      </c>
      <c r="D235" s="1061" t="s">
        <v>1237</v>
      </c>
    </row>
    <row r="236" spans="1:4">
      <c r="A236" s="1061">
        <v>235</v>
      </c>
      <c r="B236" s="1061" t="s">
        <v>1228</v>
      </c>
      <c r="C236" s="1061" t="s">
        <v>1238</v>
      </c>
      <c r="D236" s="1061" t="s">
        <v>1239</v>
      </c>
    </row>
    <row r="237" spans="1:4">
      <c r="A237" s="1061">
        <v>236</v>
      </c>
      <c r="B237" s="1061" t="s">
        <v>1228</v>
      </c>
      <c r="C237" s="1061" t="s">
        <v>1240</v>
      </c>
      <c r="D237" s="1061" t="s">
        <v>1241</v>
      </c>
    </row>
    <row r="238" spans="1:4">
      <c r="A238" s="1061">
        <v>237</v>
      </c>
      <c r="B238" s="1061" t="s">
        <v>1228</v>
      </c>
      <c r="C238" s="1061" t="s">
        <v>1228</v>
      </c>
      <c r="D238" s="1061" t="s">
        <v>1229</v>
      </c>
    </row>
    <row r="239" spans="1:4">
      <c r="A239" s="1061">
        <v>238</v>
      </c>
      <c r="B239" s="1061" t="s">
        <v>1228</v>
      </c>
      <c r="C239" s="1061" t="s">
        <v>1242</v>
      </c>
      <c r="D239" s="1061" t="s">
        <v>1243</v>
      </c>
    </row>
    <row r="240" spans="1:4">
      <c r="A240" s="1061">
        <v>239</v>
      </c>
      <c r="B240" s="1061" t="s">
        <v>1228</v>
      </c>
      <c r="C240" s="1061" t="s">
        <v>1244</v>
      </c>
      <c r="D240" s="1061" t="s">
        <v>1245</v>
      </c>
    </row>
    <row r="241" spans="1:4">
      <c r="A241" s="1061">
        <v>240</v>
      </c>
      <c r="B241" s="1061" t="s">
        <v>1228</v>
      </c>
      <c r="C241" s="1061" t="s">
        <v>1128</v>
      </c>
      <c r="D241" s="1061" t="s">
        <v>1246</v>
      </c>
    </row>
    <row r="242" spans="1:4">
      <c r="A242" s="1061">
        <v>241</v>
      </c>
      <c r="B242" s="1061" t="s">
        <v>1228</v>
      </c>
      <c r="C242" s="1061" t="s">
        <v>1247</v>
      </c>
      <c r="D242" s="1061" t="s">
        <v>1248</v>
      </c>
    </row>
    <row r="243" spans="1:4">
      <c r="A243" s="1061">
        <v>242</v>
      </c>
      <c r="B243" s="1061" t="s">
        <v>1228</v>
      </c>
      <c r="C243" s="1061" t="s">
        <v>1249</v>
      </c>
      <c r="D243" s="1061" t="s">
        <v>1250</v>
      </c>
    </row>
    <row r="244" spans="1:4">
      <c r="A244" s="1061">
        <v>243</v>
      </c>
      <c r="B244" s="1061" t="s">
        <v>1228</v>
      </c>
      <c r="C244" s="1061" t="s">
        <v>1251</v>
      </c>
      <c r="D244" s="1061" t="s">
        <v>1252</v>
      </c>
    </row>
    <row r="245" spans="1:4">
      <c r="A245" s="1061">
        <v>244</v>
      </c>
      <c r="B245" s="1061" t="s">
        <v>1228</v>
      </c>
      <c r="C245" s="1061" t="s">
        <v>1253</v>
      </c>
      <c r="D245" s="1061" t="s">
        <v>1254</v>
      </c>
    </row>
    <row r="246" spans="1:4">
      <c r="A246" s="1061">
        <v>245</v>
      </c>
      <c r="B246" s="1061" t="s">
        <v>1255</v>
      </c>
      <c r="C246" s="1061" t="s">
        <v>1257</v>
      </c>
      <c r="D246" s="1061" t="s">
        <v>1258</v>
      </c>
    </row>
    <row r="247" spans="1:4">
      <c r="A247" s="1061">
        <v>246</v>
      </c>
      <c r="B247" s="1061" t="s">
        <v>1255</v>
      </c>
      <c r="C247" s="1061" t="s">
        <v>1259</v>
      </c>
      <c r="D247" s="1061" t="s">
        <v>1260</v>
      </c>
    </row>
    <row r="248" spans="1:4">
      <c r="A248" s="1061">
        <v>247</v>
      </c>
      <c r="B248" s="1061" t="s">
        <v>1255</v>
      </c>
      <c r="C248" s="1061" t="s">
        <v>1255</v>
      </c>
      <c r="D248" s="1061" t="s">
        <v>1256</v>
      </c>
    </row>
    <row r="249" spans="1:4">
      <c r="A249" s="1061">
        <v>248</v>
      </c>
      <c r="B249" s="1061" t="s">
        <v>1255</v>
      </c>
      <c r="C249" s="1061" t="s">
        <v>1261</v>
      </c>
      <c r="D249" s="1061" t="s">
        <v>1262</v>
      </c>
    </row>
    <row r="250" spans="1:4">
      <c r="A250" s="1061">
        <v>249</v>
      </c>
      <c r="B250" s="1061" t="s">
        <v>1255</v>
      </c>
      <c r="C250" s="1061" t="s">
        <v>1263</v>
      </c>
      <c r="D250" s="1061" t="s">
        <v>1264</v>
      </c>
    </row>
    <row r="251" spans="1:4">
      <c r="A251" s="1061">
        <v>250</v>
      </c>
      <c r="B251" s="1061" t="s">
        <v>1255</v>
      </c>
      <c r="C251" s="1061" t="s">
        <v>1265</v>
      </c>
      <c r="D251" s="1061" t="s">
        <v>1266</v>
      </c>
    </row>
    <row r="252" spans="1:4">
      <c r="A252" s="1061">
        <v>251</v>
      </c>
      <c r="B252" s="1061" t="s">
        <v>1255</v>
      </c>
      <c r="C252" s="1061" t="s">
        <v>1267</v>
      </c>
      <c r="D252" s="1061" t="s">
        <v>1268</v>
      </c>
    </row>
    <row r="253" spans="1:4">
      <c r="A253" s="1061">
        <v>252</v>
      </c>
      <c r="B253" s="1061" t="s">
        <v>1255</v>
      </c>
      <c r="C253" s="1061" t="s">
        <v>1269</v>
      </c>
      <c r="D253" s="1061" t="s">
        <v>1270</v>
      </c>
    </row>
    <row r="254" spans="1:4">
      <c r="A254" s="1061">
        <v>253</v>
      </c>
      <c r="B254" s="1061" t="s">
        <v>1271</v>
      </c>
      <c r="C254" s="1061" t="s">
        <v>1273</v>
      </c>
      <c r="D254" s="1061" t="s">
        <v>1274</v>
      </c>
    </row>
    <row r="255" spans="1:4">
      <c r="A255" s="1061">
        <v>254</v>
      </c>
      <c r="B255" s="1061" t="s">
        <v>1271</v>
      </c>
      <c r="C255" s="1061" t="s">
        <v>1275</v>
      </c>
      <c r="D255" s="1061" t="s">
        <v>1276</v>
      </c>
    </row>
    <row r="256" spans="1:4">
      <c r="A256" s="1061">
        <v>255</v>
      </c>
      <c r="B256" s="1061" t="s">
        <v>1271</v>
      </c>
      <c r="C256" s="1061" t="s">
        <v>1277</v>
      </c>
      <c r="D256" s="1061" t="s">
        <v>1278</v>
      </c>
    </row>
    <row r="257" spans="1:4">
      <c r="A257" s="1061">
        <v>256</v>
      </c>
      <c r="B257" s="1061" t="s">
        <v>1271</v>
      </c>
      <c r="C257" s="1061" t="s">
        <v>1279</v>
      </c>
      <c r="D257" s="1061" t="s">
        <v>1280</v>
      </c>
    </row>
    <row r="258" spans="1:4">
      <c r="A258" s="1061">
        <v>257</v>
      </c>
      <c r="B258" s="1061" t="s">
        <v>1271</v>
      </c>
      <c r="C258" s="1061" t="s">
        <v>1281</v>
      </c>
      <c r="D258" s="1061" t="s">
        <v>1282</v>
      </c>
    </row>
    <row r="259" spans="1:4">
      <c r="A259" s="1061">
        <v>258</v>
      </c>
      <c r="B259" s="1061" t="s">
        <v>1271</v>
      </c>
      <c r="C259" s="1061" t="s">
        <v>1283</v>
      </c>
      <c r="D259" s="1061" t="s">
        <v>1284</v>
      </c>
    </row>
    <row r="260" spans="1:4">
      <c r="A260" s="1061">
        <v>259</v>
      </c>
      <c r="B260" s="1061" t="s">
        <v>1271</v>
      </c>
      <c r="C260" s="1061" t="s">
        <v>1271</v>
      </c>
      <c r="D260" s="1061" t="s">
        <v>1272</v>
      </c>
    </row>
    <row r="261" spans="1:4">
      <c r="A261" s="1061">
        <v>260</v>
      </c>
      <c r="B261" s="1061" t="s">
        <v>1271</v>
      </c>
      <c r="C261" s="1061" t="s">
        <v>1285</v>
      </c>
      <c r="D261" s="1061" t="s">
        <v>1286</v>
      </c>
    </row>
    <row r="262" spans="1:4">
      <c r="A262" s="1061">
        <v>261</v>
      </c>
      <c r="B262" s="1061" t="s">
        <v>1271</v>
      </c>
      <c r="C262" s="1061" t="s">
        <v>1287</v>
      </c>
      <c r="D262" s="1061" t="s">
        <v>1288</v>
      </c>
    </row>
    <row r="263" spans="1:4">
      <c r="A263" s="1061">
        <v>262</v>
      </c>
      <c r="B263" s="1061" t="s">
        <v>1271</v>
      </c>
      <c r="C263" s="1061" t="s">
        <v>1289</v>
      </c>
      <c r="D263" s="1061" t="s">
        <v>1290</v>
      </c>
    </row>
    <row r="264" spans="1:4">
      <c r="A264" s="1061">
        <v>263</v>
      </c>
      <c r="B264" s="1061" t="s">
        <v>1291</v>
      </c>
      <c r="C264" s="1061" t="s">
        <v>1293</v>
      </c>
      <c r="D264" s="1061" t="s">
        <v>1294</v>
      </c>
    </row>
    <row r="265" spans="1:4">
      <c r="A265" s="1061">
        <v>264</v>
      </c>
      <c r="B265" s="1061" t="s">
        <v>1291</v>
      </c>
      <c r="C265" s="1061" t="s">
        <v>1077</v>
      </c>
      <c r="D265" s="1061" t="s">
        <v>1295</v>
      </c>
    </row>
    <row r="266" spans="1:4">
      <c r="A266" s="1061">
        <v>265</v>
      </c>
      <c r="B266" s="1061" t="s">
        <v>1291</v>
      </c>
      <c r="C266" s="1061" t="s">
        <v>1296</v>
      </c>
      <c r="D266" s="1061" t="s">
        <v>1297</v>
      </c>
    </row>
    <row r="267" spans="1:4">
      <c r="A267" s="1061">
        <v>266</v>
      </c>
      <c r="B267" s="1061" t="s">
        <v>1291</v>
      </c>
      <c r="C267" s="1061" t="s">
        <v>1298</v>
      </c>
      <c r="D267" s="1061" t="s">
        <v>1299</v>
      </c>
    </row>
    <row r="268" spans="1:4">
      <c r="A268" s="1061">
        <v>267</v>
      </c>
      <c r="B268" s="1061" t="s">
        <v>1291</v>
      </c>
      <c r="C268" s="1061" t="s">
        <v>1291</v>
      </c>
      <c r="D268" s="1061" t="s">
        <v>1292</v>
      </c>
    </row>
    <row r="269" spans="1:4">
      <c r="A269" s="1061">
        <v>268</v>
      </c>
      <c r="B269" s="1061" t="s">
        <v>1291</v>
      </c>
      <c r="C269" s="1061" t="s">
        <v>1300</v>
      </c>
      <c r="D269" s="1061" t="s">
        <v>1301</v>
      </c>
    </row>
    <row r="270" spans="1:4">
      <c r="A270" s="1061">
        <v>269</v>
      </c>
      <c r="B270" s="1061" t="s">
        <v>1291</v>
      </c>
      <c r="C270" s="1061" t="s">
        <v>1302</v>
      </c>
      <c r="D270" s="1061" t="s">
        <v>1303</v>
      </c>
    </row>
    <row r="271" spans="1:4">
      <c r="A271" s="1061">
        <v>270</v>
      </c>
      <c r="B271" s="1061" t="s">
        <v>1291</v>
      </c>
      <c r="C271" s="1061" t="s">
        <v>1304</v>
      </c>
      <c r="D271" s="1061" t="s">
        <v>1305</v>
      </c>
    </row>
    <row r="272" spans="1:4">
      <c r="A272" s="1061">
        <v>271</v>
      </c>
      <c r="B272" s="1061" t="s">
        <v>1306</v>
      </c>
      <c r="C272" s="1061" t="s">
        <v>1308</v>
      </c>
      <c r="D272" s="1061" t="s">
        <v>1309</v>
      </c>
    </row>
    <row r="273" spans="1:4">
      <c r="A273" s="1061">
        <v>272</v>
      </c>
      <c r="B273" s="1061" t="s">
        <v>1306</v>
      </c>
      <c r="C273" s="1061" t="s">
        <v>1310</v>
      </c>
      <c r="D273" s="1061" t="s">
        <v>1311</v>
      </c>
    </row>
    <row r="274" spans="1:4">
      <c r="A274" s="1061">
        <v>273</v>
      </c>
      <c r="B274" s="1061" t="s">
        <v>1306</v>
      </c>
      <c r="C274" s="1061" t="s">
        <v>1312</v>
      </c>
      <c r="D274" s="1061" t="s">
        <v>1313</v>
      </c>
    </row>
    <row r="275" spans="1:4">
      <c r="A275" s="1061">
        <v>274</v>
      </c>
      <c r="B275" s="1061" t="s">
        <v>1306</v>
      </c>
      <c r="C275" s="1061" t="s">
        <v>1314</v>
      </c>
      <c r="D275" s="1061" t="s">
        <v>1315</v>
      </c>
    </row>
    <row r="276" spans="1:4">
      <c r="A276" s="1061">
        <v>275</v>
      </c>
      <c r="B276" s="1061" t="s">
        <v>1306</v>
      </c>
      <c r="C276" s="1061" t="s">
        <v>1316</v>
      </c>
      <c r="D276" s="1061" t="s">
        <v>1317</v>
      </c>
    </row>
    <row r="277" spans="1:4">
      <c r="A277" s="1061">
        <v>276</v>
      </c>
      <c r="B277" s="1061" t="s">
        <v>1306</v>
      </c>
      <c r="C277" s="1061" t="s">
        <v>1318</v>
      </c>
      <c r="D277" s="1061" t="s">
        <v>1319</v>
      </c>
    </row>
    <row r="278" spans="1:4">
      <c r="A278" s="1061">
        <v>277</v>
      </c>
      <c r="B278" s="1061" t="s">
        <v>1306</v>
      </c>
      <c r="C278" s="1061" t="s">
        <v>1306</v>
      </c>
      <c r="D278" s="1061" t="s">
        <v>1307</v>
      </c>
    </row>
    <row r="279" spans="1:4">
      <c r="A279" s="1061">
        <v>278</v>
      </c>
      <c r="B279" s="1061" t="s">
        <v>1306</v>
      </c>
      <c r="C279" s="1061" t="s">
        <v>1146</v>
      </c>
      <c r="D279" s="1061" t="s">
        <v>1320</v>
      </c>
    </row>
    <row r="280" spans="1:4">
      <c r="A280" s="1061">
        <v>279</v>
      </c>
      <c r="B280" s="1061" t="s">
        <v>1306</v>
      </c>
      <c r="C280" s="1061" t="s">
        <v>1321</v>
      </c>
      <c r="D280" s="1061" t="s">
        <v>1322</v>
      </c>
    </row>
    <row r="281" spans="1:4">
      <c r="A281" s="1061">
        <v>280</v>
      </c>
      <c r="B281" s="1061" t="s">
        <v>1306</v>
      </c>
      <c r="C281" s="1061" t="s">
        <v>1323</v>
      </c>
      <c r="D281" s="1061" t="s">
        <v>1324</v>
      </c>
    </row>
    <row r="282" spans="1:4">
      <c r="A282" s="1061">
        <v>281</v>
      </c>
      <c r="B282" s="1061" t="s">
        <v>1306</v>
      </c>
      <c r="C282" s="1061" t="s">
        <v>1325</v>
      </c>
      <c r="D282" s="1061" t="s">
        <v>1326</v>
      </c>
    </row>
    <row r="283" spans="1:4">
      <c r="A283" s="1061">
        <v>282</v>
      </c>
      <c r="B283" s="1061" t="s">
        <v>1306</v>
      </c>
      <c r="C283" s="1061" t="s">
        <v>1327</v>
      </c>
      <c r="D283" s="1061" t="s">
        <v>1328</v>
      </c>
    </row>
    <row r="284" spans="1:4">
      <c r="A284" s="1061">
        <v>283</v>
      </c>
      <c r="B284" s="1061" t="s">
        <v>1306</v>
      </c>
      <c r="C284" s="1061" t="s">
        <v>1329</v>
      </c>
      <c r="D284" s="1061" t="s">
        <v>1330</v>
      </c>
    </row>
    <row r="285" spans="1:4">
      <c r="A285" s="1061">
        <v>284</v>
      </c>
      <c r="B285" s="1061" t="s">
        <v>1306</v>
      </c>
      <c r="C285" s="1061" t="s">
        <v>1331</v>
      </c>
      <c r="D285" s="1061" t="s">
        <v>1332</v>
      </c>
    </row>
    <row r="286" spans="1:4">
      <c r="A286" s="1061">
        <v>285</v>
      </c>
      <c r="B286" s="1061" t="s">
        <v>1306</v>
      </c>
      <c r="C286" s="1061" t="s">
        <v>1333</v>
      </c>
      <c r="D286" s="1061" t="s">
        <v>1334</v>
      </c>
    </row>
    <row r="287" spans="1:4">
      <c r="A287" s="1061">
        <v>286</v>
      </c>
      <c r="B287" s="1061" t="s">
        <v>1306</v>
      </c>
      <c r="C287" s="1061" t="s">
        <v>1335</v>
      </c>
      <c r="D287" s="1061" t="s">
        <v>1336</v>
      </c>
    </row>
    <row r="288" spans="1:4">
      <c r="A288" s="1061">
        <v>287</v>
      </c>
      <c r="B288" s="1061" t="s">
        <v>1306</v>
      </c>
      <c r="C288" s="1061" t="s">
        <v>1337</v>
      </c>
      <c r="D288" s="1061" t="s">
        <v>1338</v>
      </c>
    </row>
    <row r="289" spans="1:4">
      <c r="A289" s="1061">
        <v>288</v>
      </c>
      <c r="B289" s="1061" t="s">
        <v>1306</v>
      </c>
      <c r="C289" s="1061" t="s">
        <v>1339</v>
      </c>
      <c r="D289" s="1061" t="s">
        <v>1340</v>
      </c>
    </row>
    <row r="290" spans="1:4">
      <c r="A290" s="1061">
        <v>289</v>
      </c>
      <c r="B290" s="1061" t="s">
        <v>1306</v>
      </c>
      <c r="C290" s="1061" t="s">
        <v>1341</v>
      </c>
      <c r="D290" s="1061" t="s">
        <v>1342</v>
      </c>
    </row>
    <row r="291" spans="1:4">
      <c r="A291" s="1061">
        <v>290</v>
      </c>
      <c r="B291" s="1061" t="s">
        <v>1343</v>
      </c>
      <c r="C291" s="1061" t="s">
        <v>779</v>
      </c>
      <c r="D291" s="1061" t="s">
        <v>1345</v>
      </c>
    </row>
    <row r="292" spans="1:4">
      <c r="A292" s="1061">
        <v>291</v>
      </c>
      <c r="B292" s="1061" t="s">
        <v>1343</v>
      </c>
      <c r="C292" s="1061" t="s">
        <v>1212</v>
      </c>
      <c r="D292" s="1061" t="s">
        <v>1346</v>
      </c>
    </row>
    <row r="293" spans="1:4">
      <c r="A293" s="1061">
        <v>292</v>
      </c>
      <c r="B293" s="1061" t="s">
        <v>1343</v>
      </c>
      <c r="C293" s="1061" t="s">
        <v>1347</v>
      </c>
      <c r="D293" s="1061" t="s">
        <v>1348</v>
      </c>
    </row>
    <row r="294" spans="1:4">
      <c r="A294" s="1061">
        <v>293</v>
      </c>
      <c r="B294" s="1061" t="s">
        <v>1343</v>
      </c>
      <c r="C294" s="1061" t="s">
        <v>1349</v>
      </c>
      <c r="D294" s="1061" t="s">
        <v>1350</v>
      </c>
    </row>
    <row r="295" spans="1:4">
      <c r="A295" s="1061">
        <v>294</v>
      </c>
      <c r="B295" s="1061" t="s">
        <v>1343</v>
      </c>
      <c r="C295" s="1061" t="s">
        <v>1351</v>
      </c>
      <c r="D295" s="1061" t="s">
        <v>1352</v>
      </c>
    </row>
    <row r="296" spans="1:4">
      <c r="A296" s="1061">
        <v>295</v>
      </c>
      <c r="B296" s="1061" t="s">
        <v>1343</v>
      </c>
      <c r="C296" s="1061" t="s">
        <v>1343</v>
      </c>
      <c r="D296" s="1061" t="s">
        <v>1344</v>
      </c>
    </row>
    <row r="297" spans="1:4">
      <c r="A297" s="1061">
        <v>296</v>
      </c>
      <c r="B297" s="1061" t="s">
        <v>1343</v>
      </c>
      <c r="C297" s="1061" t="s">
        <v>1353</v>
      </c>
      <c r="D297" s="1061" t="s">
        <v>1354</v>
      </c>
    </row>
    <row r="298" spans="1:4">
      <c r="A298" s="1061">
        <v>297</v>
      </c>
      <c r="B298" s="1061" t="s">
        <v>1343</v>
      </c>
      <c r="C298" s="1061" t="s">
        <v>1355</v>
      </c>
      <c r="D298" s="1061" t="s">
        <v>1356</v>
      </c>
    </row>
    <row r="299" spans="1:4">
      <c r="A299" s="1061">
        <v>298</v>
      </c>
      <c r="B299" s="1061" t="s">
        <v>1357</v>
      </c>
      <c r="C299" s="1061" t="s">
        <v>1212</v>
      </c>
      <c r="D299" s="1061" t="s">
        <v>1359</v>
      </c>
    </row>
    <row r="300" spans="1:4">
      <c r="A300" s="1061">
        <v>299</v>
      </c>
      <c r="B300" s="1061" t="s">
        <v>1357</v>
      </c>
      <c r="C300" s="1061" t="s">
        <v>1360</v>
      </c>
      <c r="D300" s="1061" t="s">
        <v>1361</v>
      </c>
    </row>
    <row r="301" spans="1:4">
      <c r="A301" s="1061">
        <v>300</v>
      </c>
      <c r="B301" s="1061" t="s">
        <v>1357</v>
      </c>
      <c r="C301" s="1061" t="s">
        <v>1362</v>
      </c>
      <c r="D301" s="1061" t="s">
        <v>1363</v>
      </c>
    </row>
    <row r="302" spans="1:4">
      <c r="A302" s="1061">
        <v>301</v>
      </c>
      <c r="B302" s="1061" t="s">
        <v>1357</v>
      </c>
      <c r="C302" s="1061" t="s">
        <v>1364</v>
      </c>
      <c r="D302" s="1061" t="s">
        <v>1365</v>
      </c>
    </row>
    <row r="303" spans="1:4">
      <c r="A303" s="1061">
        <v>302</v>
      </c>
      <c r="B303" s="1061" t="s">
        <v>1357</v>
      </c>
      <c r="C303" s="1061" t="s">
        <v>1366</v>
      </c>
      <c r="D303" s="1061" t="s">
        <v>1367</v>
      </c>
    </row>
    <row r="304" spans="1:4">
      <c r="A304" s="1061">
        <v>303</v>
      </c>
      <c r="B304" s="1061" t="s">
        <v>1357</v>
      </c>
      <c r="C304" s="1061" t="s">
        <v>1368</v>
      </c>
      <c r="D304" s="1061" t="s">
        <v>1369</v>
      </c>
    </row>
    <row r="305" spans="1:4">
      <c r="A305" s="1061">
        <v>304</v>
      </c>
      <c r="B305" s="1061" t="s">
        <v>1357</v>
      </c>
      <c r="C305" s="1061" t="s">
        <v>891</v>
      </c>
      <c r="D305" s="1061" t="s">
        <v>1370</v>
      </c>
    </row>
    <row r="306" spans="1:4">
      <c r="A306" s="1061">
        <v>305</v>
      </c>
      <c r="B306" s="1061" t="s">
        <v>1357</v>
      </c>
      <c r="C306" s="1061" t="s">
        <v>1371</v>
      </c>
      <c r="D306" s="1061" t="s">
        <v>1372</v>
      </c>
    </row>
    <row r="307" spans="1:4">
      <c r="A307" s="1061">
        <v>306</v>
      </c>
      <c r="B307" s="1061" t="s">
        <v>1357</v>
      </c>
      <c r="C307" s="1061" t="s">
        <v>1373</v>
      </c>
      <c r="D307" s="1061" t="s">
        <v>1374</v>
      </c>
    </row>
    <row r="308" spans="1:4">
      <c r="A308" s="1061">
        <v>307</v>
      </c>
      <c r="B308" s="1061" t="s">
        <v>1357</v>
      </c>
      <c r="C308" s="1061" t="s">
        <v>1375</v>
      </c>
      <c r="D308" s="1061" t="s">
        <v>1376</v>
      </c>
    </row>
    <row r="309" spans="1:4">
      <c r="A309" s="1061">
        <v>308</v>
      </c>
      <c r="B309" s="1061" t="s">
        <v>1357</v>
      </c>
      <c r="C309" s="1061" t="s">
        <v>1377</v>
      </c>
      <c r="D309" s="1061" t="s">
        <v>1378</v>
      </c>
    </row>
    <row r="310" spans="1:4">
      <c r="A310" s="1061">
        <v>309</v>
      </c>
      <c r="B310" s="1061" t="s">
        <v>1357</v>
      </c>
      <c r="C310" s="1061" t="s">
        <v>1357</v>
      </c>
      <c r="D310" s="1061" t="s">
        <v>1358</v>
      </c>
    </row>
    <row r="311" spans="1:4">
      <c r="A311" s="1061">
        <v>310</v>
      </c>
      <c r="B311" s="1061" t="s">
        <v>1357</v>
      </c>
      <c r="C311" s="1061" t="s">
        <v>1379</v>
      </c>
      <c r="D311" s="1061" t="s">
        <v>1380</v>
      </c>
    </row>
    <row r="312" spans="1:4">
      <c r="A312" s="1061">
        <v>311</v>
      </c>
      <c r="B312" s="1061" t="s">
        <v>1381</v>
      </c>
      <c r="C312" s="1061" t="s">
        <v>1383</v>
      </c>
      <c r="D312" s="1061" t="s">
        <v>1384</v>
      </c>
    </row>
    <row r="313" spans="1:4">
      <c r="A313" s="1061">
        <v>312</v>
      </c>
      <c r="B313" s="1061" t="s">
        <v>1381</v>
      </c>
      <c r="C313" s="1061" t="s">
        <v>1036</v>
      </c>
      <c r="D313" s="1061" t="s">
        <v>1385</v>
      </c>
    </row>
    <row r="314" spans="1:4">
      <c r="A314" s="1061">
        <v>313</v>
      </c>
      <c r="B314" s="1061" t="s">
        <v>1381</v>
      </c>
      <c r="C314" s="1061" t="s">
        <v>1386</v>
      </c>
      <c r="D314" s="1061" t="s">
        <v>1387</v>
      </c>
    </row>
    <row r="315" spans="1:4">
      <c r="A315" s="1061">
        <v>314</v>
      </c>
      <c r="B315" s="1061" t="s">
        <v>1381</v>
      </c>
      <c r="C315" s="1061" t="s">
        <v>1059</v>
      </c>
      <c r="D315" s="1061" t="s">
        <v>1388</v>
      </c>
    </row>
    <row r="316" spans="1:4">
      <c r="A316" s="1061">
        <v>315</v>
      </c>
      <c r="B316" s="1061" t="s">
        <v>1381</v>
      </c>
      <c r="C316" s="1061" t="s">
        <v>1042</v>
      </c>
      <c r="D316" s="1061" t="s">
        <v>1389</v>
      </c>
    </row>
    <row r="317" spans="1:4">
      <c r="A317" s="1061">
        <v>316</v>
      </c>
      <c r="B317" s="1061" t="s">
        <v>1381</v>
      </c>
      <c r="C317" s="1061" t="s">
        <v>1390</v>
      </c>
      <c r="D317" s="1061" t="s">
        <v>1391</v>
      </c>
    </row>
    <row r="318" spans="1:4">
      <c r="A318" s="1061">
        <v>317</v>
      </c>
      <c r="B318" s="1061" t="s">
        <v>1381</v>
      </c>
      <c r="C318" s="1061" t="s">
        <v>1392</v>
      </c>
      <c r="D318" s="1061" t="s">
        <v>1393</v>
      </c>
    </row>
    <row r="319" spans="1:4">
      <c r="A319" s="1061">
        <v>318</v>
      </c>
      <c r="B319" s="1061" t="s">
        <v>1381</v>
      </c>
      <c r="C319" s="1061" t="s">
        <v>1394</v>
      </c>
      <c r="D319" s="1061" t="s">
        <v>1395</v>
      </c>
    </row>
    <row r="320" spans="1:4">
      <c r="A320" s="1061">
        <v>319</v>
      </c>
      <c r="B320" s="1061" t="s">
        <v>1381</v>
      </c>
      <c r="C320" s="1061" t="s">
        <v>1381</v>
      </c>
      <c r="D320" s="1061" t="s">
        <v>1382</v>
      </c>
    </row>
    <row r="321" spans="1:4">
      <c r="A321" s="1061">
        <v>320</v>
      </c>
      <c r="B321" s="1061" t="s">
        <v>1381</v>
      </c>
      <c r="C321" s="1061" t="s">
        <v>1265</v>
      </c>
      <c r="D321" s="1061" t="s">
        <v>1396</v>
      </c>
    </row>
    <row r="322" spans="1:4">
      <c r="A322" s="1061">
        <v>321</v>
      </c>
      <c r="B322" s="1061" t="s">
        <v>1381</v>
      </c>
      <c r="C322" s="1061" t="s">
        <v>1397</v>
      </c>
      <c r="D322" s="1061" t="s">
        <v>1398</v>
      </c>
    </row>
    <row r="323" spans="1:4">
      <c r="A323" s="1061">
        <v>322</v>
      </c>
      <c r="B323" s="1061" t="s">
        <v>1381</v>
      </c>
      <c r="C323" s="1061" t="s">
        <v>1172</v>
      </c>
      <c r="D323" s="1061" t="s">
        <v>1399</v>
      </c>
    </row>
    <row r="324" spans="1:4">
      <c r="A324" s="1061">
        <v>323</v>
      </c>
      <c r="B324" s="1061" t="s">
        <v>1400</v>
      </c>
      <c r="C324" s="1061" t="s">
        <v>1402</v>
      </c>
      <c r="D324" s="1061" t="s">
        <v>1403</v>
      </c>
    </row>
    <row r="325" spans="1:4">
      <c r="A325" s="1061">
        <v>324</v>
      </c>
      <c r="B325" s="1061" t="s">
        <v>1400</v>
      </c>
      <c r="C325" s="1061" t="s">
        <v>978</v>
      </c>
      <c r="D325" s="1061" t="s">
        <v>1404</v>
      </c>
    </row>
    <row r="326" spans="1:4">
      <c r="A326" s="1061">
        <v>325</v>
      </c>
      <c r="B326" s="1061" t="s">
        <v>1400</v>
      </c>
      <c r="C326" s="1061" t="s">
        <v>1405</v>
      </c>
      <c r="D326" s="1061" t="s">
        <v>1406</v>
      </c>
    </row>
    <row r="327" spans="1:4">
      <c r="A327" s="1061">
        <v>326</v>
      </c>
      <c r="B327" s="1061" t="s">
        <v>1400</v>
      </c>
      <c r="C327" s="1061" t="s">
        <v>1407</v>
      </c>
      <c r="D327" s="1061" t="s">
        <v>1408</v>
      </c>
    </row>
    <row r="328" spans="1:4">
      <c r="A328" s="1061">
        <v>327</v>
      </c>
      <c r="B328" s="1061" t="s">
        <v>1400</v>
      </c>
      <c r="C328" s="1061" t="s">
        <v>1409</v>
      </c>
      <c r="D328" s="1061" t="s">
        <v>1410</v>
      </c>
    </row>
    <row r="329" spans="1:4">
      <c r="A329" s="1061">
        <v>328</v>
      </c>
      <c r="B329" s="1061" t="s">
        <v>1400</v>
      </c>
      <c r="C329" s="1061" t="s">
        <v>1400</v>
      </c>
      <c r="D329" s="1061" t="s">
        <v>1401</v>
      </c>
    </row>
    <row r="330" spans="1:4">
      <c r="A330" s="1061">
        <v>329</v>
      </c>
      <c r="B330" s="1061" t="s">
        <v>1400</v>
      </c>
      <c r="C330" s="1061" t="s">
        <v>1411</v>
      </c>
      <c r="D330" s="1061" t="s">
        <v>1412</v>
      </c>
    </row>
    <row r="331" spans="1:4">
      <c r="A331" s="1061">
        <v>330</v>
      </c>
      <c r="B331" s="1061" t="s">
        <v>1400</v>
      </c>
      <c r="C331" s="1061" t="s">
        <v>1413</v>
      </c>
      <c r="D331" s="1061" t="s">
        <v>1414</v>
      </c>
    </row>
    <row r="332" spans="1:4">
      <c r="A332" s="1061">
        <v>331</v>
      </c>
      <c r="B332" s="1061" t="s">
        <v>1400</v>
      </c>
      <c r="C332" s="1061" t="s">
        <v>1415</v>
      </c>
      <c r="D332" s="1061" t="s">
        <v>1416</v>
      </c>
    </row>
    <row r="333" spans="1:4">
      <c r="A333" s="1061">
        <v>332</v>
      </c>
      <c r="B333" s="1061" t="s">
        <v>1400</v>
      </c>
      <c r="C333" s="1061" t="s">
        <v>1417</v>
      </c>
      <c r="D333" s="1061" t="s">
        <v>1418</v>
      </c>
    </row>
    <row r="334" spans="1:4">
      <c r="A334" s="1061">
        <v>333</v>
      </c>
      <c r="B334" s="1061" t="s">
        <v>1419</v>
      </c>
      <c r="C334" s="1061" t="s">
        <v>1421</v>
      </c>
      <c r="D334" s="1061" t="s">
        <v>1422</v>
      </c>
    </row>
    <row r="335" spans="1:4">
      <c r="A335" s="1061">
        <v>334</v>
      </c>
      <c r="B335" s="1061" t="s">
        <v>1419</v>
      </c>
      <c r="C335" s="1061" t="s">
        <v>1423</v>
      </c>
      <c r="D335" s="1061" t="s">
        <v>1424</v>
      </c>
    </row>
    <row r="336" spans="1:4">
      <c r="A336" s="1061">
        <v>335</v>
      </c>
      <c r="B336" s="1061" t="s">
        <v>1419</v>
      </c>
      <c r="C336" s="1061" t="s">
        <v>1425</v>
      </c>
      <c r="D336" s="1061" t="s">
        <v>1426</v>
      </c>
    </row>
    <row r="337" spans="1:4">
      <c r="A337" s="1061">
        <v>336</v>
      </c>
      <c r="B337" s="1061" t="s">
        <v>1419</v>
      </c>
      <c r="C337" s="1061" t="s">
        <v>1427</v>
      </c>
      <c r="D337" s="1061" t="s">
        <v>1428</v>
      </c>
    </row>
    <row r="338" spans="1:4">
      <c r="A338" s="1061">
        <v>337</v>
      </c>
      <c r="B338" s="1061" t="s">
        <v>1419</v>
      </c>
      <c r="C338" s="1061" t="s">
        <v>1146</v>
      </c>
      <c r="D338" s="1061" t="s">
        <v>1429</v>
      </c>
    </row>
    <row r="339" spans="1:4">
      <c r="A339" s="1061">
        <v>338</v>
      </c>
      <c r="B339" s="1061" t="s">
        <v>1419</v>
      </c>
      <c r="C339" s="1061" t="s">
        <v>1430</v>
      </c>
      <c r="D339" s="1061" t="s">
        <v>1431</v>
      </c>
    </row>
    <row r="340" spans="1:4">
      <c r="A340" s="1061">
        <v>339</v>
      </c>
      <c r="B340" s="1061" t="s">
        <v>1419</v>
      </c>
      <c r="C340" s="1061" t="s">
        <v>1432</v>
      </c>
      <c r="D340" s="1061" t="s">
        <v>1433</v>
      </c>
    </row>
    <row r="341" spans="1:4">
      <c r="A341" s="1061">
        <v>340</v>
      </c>
      <c r="B341" s="1061" t="s">
        <v>1419</v>
      </c>
      <c r="C341" s="1061" t="s">
        <v>1419</v>
      </c>
      <c r="D341" s="1061" t="s">
        <v>1420</v>
      </c>
    </row>
    <row r="342" spans="1:4">
      <c r="A342" s="1061">
        <v>341</v>
      </c>
      <c r="B342" s="1061" t="s">
        <v>1419</v>
      </c>
      <c r="C342" s="1061" t="s">
        <v>1434</v>
      </c>
      <c r="D342" s="1061" t="s">
        <v>1435</v>
      </c>
    </row>
    <row r="343" spans="1:4">
      <c r="A343" s="1061">
        <v>342</v>
      </c>
      <c r="B343" s="1061" t="s">
        <v>1419</v>
      </c>
      <c r="C343" s="1061" t="s">
        <v>1436</v>
      </c>
      <c r="D343" s="1061" t="s">
        <v>1437</v>
      </c>
    </row>
    <row r="344" spans="1:4">
      <c r="A344" s="1061">
        <v>343</v>
      </c>
      <c r="B344" s="1061" t="s">
        <v>1419</v>
      </c>
      <c r="C344" s="1061" t="s">
        <v>1438</v>
      </c>
      <c r="D344" s="1061" t="s">
        <v>1439</v>
      </c>
    </row>
    <row r="345" spans="1:4">
      <c r="A345" s="1061">
        <v>344</v>
      </c>
      <c r="B345" s="1061" t="s">
        <v>1440</v>
      </c>
      <c r="C345" s="1061" t="s">
        <v>1442</v>
      </c>
      <c r="D345" s="1061" t="s">
        <v>1443</v>
      </c>
    </row>
    <row r="346" spans="1:4">
      <c r="A346" s="1061">
        <v>345</v>
      </c>
      <c r="B346" s="1061" t="s">
        <v>1440</v>
      </c>
      <c r="C346" s="1061" t="s">
        <v>1444</v>
      </c>
      <c r="D346" s="1061" t="s">
        <v>1445</v>
      </c>
    </row>
    <row r="347" spans="1:4">
      <c r="A347" s="1061">
        <v>346</v>
      </c>
      <c r="B347" s="1061" t="s">
        <v>1440</v>
      </c>
      <c r="C347" s="1061" t="s">
        <v>1077</v>
      </c>
      <c r="D347" s="1061" t="s">
        <v>1446</v>
      </c>
    </row>
    <row r="348" spans="1:4">
      <c r="A348" s="1061">
        <v>347</v>
      </c>
      <c r="B348" s="1061" t="s">
        <v>1440</v>
      </c>
      <c r="C348" s="1061" t="s">
        <v>1126</v>
      </c>
      <c r="D348" s="1061" t="s">
        <v>1447</v>
      </c>
    </row>
    <row r="349" spans="1:4">
      <c r="A349" s="1061">
        <v>348</v>
      </c>
      <c r="B349" s="1061" t="s">
        <v>1440</v>
      </c>
      <c r="C349" s="1061" t="s">
        <v>1448</v>
      </c>
      <c r="D349" s="1061" t="s">
        <v>1449</v>
      </c>
    </row>
    <row r="350" spans="1:4">
      <c r="A350" s="1061">
        <v>349</v>
      </c>
      <c r="B350" s="1061" t="s">
        <v>1440</v>
      </c>
      <c r="C350" s="1061" t="s">
        <v>1450</v>
      </c>
      <c r="D350" s="1061" t="s">
        <v>1451</v>
      </c>
    </row>
    <row r="351" spans="1:4">
      <c r="A351" s="1061">
        <v>350</v>
      </c>
      <c r="B351" s="1061" t="s">
        <v>1440</v>
      </c>
      <c r="C351" s="1061" t="s">
        <v>1128</v>
      </c>
      <c r="D351" s="1061" t="s">
        <v>1452</v>
      </c>
    </row>
    <row r="352" spans="1:4">
      <c r="A352" s="1061">
        <v>351</v>
      </c>
      <c r="B352" s="1061" t="s">
        <v>1440</v>
      </c>
      <c r="C352" s="1061" t="s">
        <v>1453</v>
      </c>
      <c r="D352" s="1061" t="s">
        <v>1454</v>
      </c>
    </row>
    <row r="353" spans="1:4">
      <c r="A353" s="1061">
        <v>352</v>
      </c>
      <c r="B353" s="1061" t="s">
        <v>1440</v>
      </c>
      <c r="C353" s="1061" t="s">
        <v>1455</v>
      </c>
      <c r="D353" s="1061" t="s">
        <v>1456</v>
      </c>
    </row>
    <row r="354" spans="1:4">
      <c r="A354" s="1061">
        <v>353</v>
      </c>
      <c r="B354" s="1061" t="s">
        <v>1440</v>
      </c>
      <c r="C354" s="1061" t="s">
        <v>1440</v>
      </c>
      <c r="D354" s="1061" t="s">
        <v>1441</v>
      </c>
    </row>
    <row r="355" spans="1:4">
      <c r="A355" s="1061">
        <v>354</v>
      </c>
      <c r="B355" s="1061" t="s">
        <v>1440</v>
      </c>
      <c r="C355" s="1061" t="s">
        <v>1457</v>
      </c>
      <c r="D355" s="1061" t="s">
        <v>1458</v>
      </c>
    </row>
    <row r="356" spans="1:4">
      <c r="A356" s="1061">
        <v>355</v>
      </c>
      <c r="B356" s="1061" t="s">
        <v>1459</v>
      </c>
      <c r="C356" s="1061" t="s">
        <v>1461</v>
      </c>
      <c r="D356" s="1061" t="s">
        <v>1462</v>
      </c>
    </row>
    <row r="357" spans="1:4">
      <c r="A357" s="1061">
        <v>356</v>
      </c>
      <c r="B357" s="1061" t="s">
        <v>1459</v>
      </c>
      <c r="C357" s="1061" t="s">
        <v>1463</v>
      </c>
      <c r="D357" s="1061" t="s">
        <v>1464</v>
      </c>
    </row>
    <row r="358" spans="1:4">
      <c r="A358" s="1061">
        <v>357</v>
      </c>
      <c r="B358" s="1061" t="s">
        <v>1459</v>
      </c>
      <c r="C358" s="1061" t="s">
        <v>1465</v>
      </c>
      <c r="D358" s="1061" t="s">
        <v>1466</v>
      </c>
    </row>
    <row r="359" spans="1:4">
      <c r="A359" s="1061">
        <v>358</v>
      </c>
      <c r="B359" s="1061" t="s">
        <v>1459</v>
      </c>
      <c r="C359" s="1061" t="s">
        <v>1232</v>
      </c>
      <c r="D359" s="1061" t="s">
        <v>1467</v>
      </c>
    </row>
    <row r="360" spans="1:4">
      <c r="A360" s="1061">
        <v>359</v>
      </c>
      <c r="B360" s="1061" t="s">
        <v>1459</v>
      </c>
      <c r="C360" s="1061" t="s">
        <v>1063</v>
      </c>
      <c r="D360" s="1061" t="s">
        <v>1468</v>
      </c>
    </row>
    <row r="361" spans="1:4">
      <c r="A361" s="1061">
        <v>360</v>
      </c>
      <c r="B361" s="1061" t="s">
        <v>1459</v>
      </c>
      <c r="C361" s="1061" t="s">
        <v>1459</v>
      </c>
      <c r="D361" s="1061" t="s">
        <v>1460</v>
      </c>
    </row>
    <row r="362" spans="1:4">
      <c r="A362" s="1061">
        <v>361</v>
      </c>
      <c r="B362" s="1061" t="s">
        <v>1459</v>
      </c>
      <c r="C362" s="1061" t="s">
        <v>1469</v>
      </c>
      <c r="D362" s="1061" t="s">
        <v>1470</v>
      </c>
    </row>
    <row r="363" spans="1:4">
      <c r="A363" s="1061">
        <v>362</v>
      </c>
      <c r="B363" s="1061" t="s">
        <v>1471</v>
      </c>
      <c r="C363" s="1061" t="s">
        <v>1421</v>
      </c>
      <c r="D363" s="1061" t="s">
        <v>1473</v>
      </c>
    </row>
    <row r="364" spans="1:4">
      <c r="A364" s="1061">
        <v>363</v>
      </c>
      <c r="B364" s="1061" t="s">
        <v>1471</v>
      </c>
      <c r="C364" s="1061" t="s">
        <v>1474</v>
      </c>
      <c r="D364" s="1061" t="s">
        <v>1475</v>
      </c>
    </row>
    <row r="365" spans="1:4">
      <c r="A365" s="1061">
        <v>364</v>
      </c>
      <c r="B365" s="1061" t="s">
        <v>1471</v>
      </c>
      <c r="C365" s="1061" t="s">
        <v>1218</v>
      </c>
      <c r="D365" s="1061" t="s">
        <v>1476</v>
      </c>
    </row>
    <row r="366" spans="1:4">
      <c r="A366" s="1061">
        <v>365</v>
      </c>
      <c r="B366" s="1061" t="s">
        <v>1471</v>
      </c>
      <c r="C366" s="1061" t="s">
        <v>1477</v>
      </c>
      <c r="D366" s="1061" t="s">
        <v>1478</v>
      </c>
    </row>
    <row r="367" spans="1:4">
      <c r="A367" s="1061">
        <v>366</v>
      </c>
      <c r="B367" s="1061" t="s">
        <v>1471</v>
      </c>
      <c r="C367" s="1061" t="s">
        <v>1479</v>
      </c>
      <c r="D367" s="1061" t="s">
        <v>1480</v>
      </c>
    </row>
    <row r="368" spans="1:4">
      <c r="A368" s="1061">
        <v>367</v>
      </c>
      <c r="B368" s="1061" t="s">
        <v>1471</v>
      </c>
      <c r="C368" s="1061" t="s">
        <v>849</v>
      </c>
      <c r="D368" s="1061" t="s">
        <v>1481</v>
      </c>
    </row>
    <row r="369" spans="1:4">
      <c r="A369" s="1061">
        <v>368</v>
      </c>
      <c r="B369" s="1061" t="s">
        <v>1471</v>
      </c>
      <c r="C369" s="1061" t="s">
        <v>1482</v>
      </c>
      <c r="D369" s="1061" t="s">
        <v>1483</v>
      </c>
    </row>
    <row r="370" spans="1:4">
      <c r="A370" s="1061">
        <v>369</v>
      </c>
      <c r="B370" s="1061" t="s">
        <v>1471</v>
      </c>
      <c r="C370" s="1061" t="s">
        <v>1484</v>
      </c>
      <c r="D370" s="1061" t="s">
        <v>1485</v>
      </c>
    </row>
    <row r="371" spans="1:4">
      <c r="A371" s="1061">
        <v>370</v>
      </c>
      <c r="B371" s="1061" t="s">
        <v>1471</v>
      </c>
      <c r="C371" s="1061" t="s">
        <v>1471</v>
      </c>
      <c r="D371" s="1061" t="s">
        <v>1472</v>
      </c>
    </row>
    <row r="372" spans="1:4">
      <c r="A372" s="1061">
        <v>371</v>
      </c>
      <c r="B372" s="1061" t="s">
        <v>1471</v>
      </c>
      <c r="C372" s="1061" t="s">
        <v>1486</v>
      </c>
      <c r="D372" s="1061" t="s">
        <v>1487</v>
      </c>
    </row>
    <row r="373" spans="1:4">
      <c r="A373" s="1061">
        <v>372</v>
      </c>
      <c r="B373" s="1061" t="s">
        <v>1471</v>
      </c>
      <c r="C373" s="1061" t="s">
        <v>1488</v>
      </c>
      <c r="D373" s="1061" t="s">
        <v>1489</v>
      </c>
    </row>
    <row r="374" spans="1:4">
      <c r="A374" s="1061">
        <v>373</v>
      </c>
      <c r="B374" s="1061" t="s">
        <v>1471</v>
      </c>
      <c r="C374" s="1061" t="s">
        <v>1490</v>
      </c>
      <c r="D374" s="1061" t="s">
        <v>1491</v>
      </c>
    </row>
    <row r="375" spans="1:4">
      <c r="A375" s="1061">
        <v>374</v>
      </c>
      <c r="B375" s="1061" t="s">
        <v>1492</v>
      </c>
      <c r="C375" s="1061" t="s">
        <v>1494</v>
      </c>
      <c r="D375" s="1061" t="s">
        <v>1495</v>
      </c>
    </row>
    <row r="376" spans="1:4">
      <c r="A376" s="1061">
        <v>375</v>
      </c>
      <c r="B376" s="1061" t="s">
        <v>1492</v>
      </c>
      <c r="C376" s="1061" t="s">
        <v>1496</v>
      </c>
      <c r="D376" s="1061" t="s">
        <v>1497</v>
      </c>
    </row>
    <row r="377" spans="1:4">
      <c r="A377" s="1061">
        <v>376</v>
      </c>
      <c r="B377" s="1061" t="s">
        <v>1492</v>
      </c>
      <c r="C377" s="1061" t="s">
        <v>1498</v>
      </c>
      <c r="D377" s="1061" t="s">
        <v>1499</v>
      </c>
    </row>
    <row r="378" spans="1:4">
      <c r="A378" s="1061">
        <v>377</v>
      </c>
      <c r="B378" s="1061" t="s">
        <v>1492</v>
      </c>
      <c r="C378" s="1061" t="s">
        <v>1500</v>
      </c>
      <c r="D378" s="1061" t="s">
        <v>1501</v>
      </c>
    </row>
    <row r="379" spans="1:4">
      <c r="A379" s="1061">
        <v>378</v>
      </c>
      <c r="B379" s="1061" t="s">
        <v>1492</v>
      </c>
      <c r="C379" s="1061" t="s">
        <v>1502</v>
      </c>
      <c r="D379" s="1061" t="s">
        <v>1503</v>
      </c>
    </row>
    <row r="380" spans="1:4">
      <c r="A380" s="1061">
        <v>379</v>
      </c>
      <c r="B380" s="1061" t="s">
        <v>1492</v>
      </c>
      <c r="C380" s="1061" t="s">
        <v>1504</v>
      </c>
      <c r="D380" s="1061" t="s">
        <v>1505</v>
      </c>
    </row>
    <row r="381" spans="1:4">
      <c r="A381" s="1061">
        <v>380</v>
      </c>
      <c r="B381" s="1061" t="s">
        <v>1492</v>
      </c>
      <c r="C381" s="1061" t="s">
        <v>1506</v>
      </c>
      <c r="D381" s="1061" t="s">
        <v>1507</v>
      </c>
    </row>
    <row r="382" spans="1:4">
      <c r="A382" s="1061">
        <v>381</v>
      </c>
      <c r="B382" s="1061" t="s">
        <v>1492</v>
      </c>
      <c r="C382" s="1061" t="s">
        <v>1492</v>
      </c>
      <c r="D382" s="1061" t="s">
        <v>1493</v>
      </c>
    </row>
    <row r="383" spans="1:4">
      <c r="A383" s="1061">
        <v>382</v>
      </c>
      <c r="B383" s="1061" t="s">
        <v>1492</v>
      </c>
      <c r="C383" s="1061" t="s">
        <v>1508</v>
      </c>
      <c r="D383" s="1061" t="s">
        <v>1509</v>
      </c>
    </row>
    <row r="384" spans="1:4">
      <c r="A384" s="1061">
        <v>383</v>
      </c>
      <c r="B384" s="1061" t="s">
        <v>1492</v>
      </c>
      <c r="C384" s="1061" t="s">
        <v>1510</v>
      </c>
      <c r="D384" s="1061" t="s">
        <v>1511</v>
      </c>
    </row>
    <row r="385" spans="1:4">
      <c r="A385" s="1061">
        <v>384</v>
      </c>
      <c r="B385" s="1061" t="s">
        <v>1492</v>
      </c>
      <c r="C385" s="1061" t="s">
        <v>1512</v>
      </c>
      <c r="D385" s="1061" t="s">
        <v>1513</v>
      </c>
    </row>
    <row r="386" spans="1:4">
      <c r="A386" s="1061">
        <v>385</v>
      </c>
      <c r="B386" s="1061" t="s">
        <v>1514</v>
      </c>
      <c r="C386" s="1061" t="s">
        <v>1516</v>
      </c>
      <c r="D386" s="1061" t="s">
        <v>1517</v>
      </c>
    </row>
    <row r="387" spans="1:4">
      <c r="A387" s="1061">
        <v>386</v>
      </c>
      <c r="B387" s="1061" t="s">
        <v>1514</v>
      </c>
      <c r="C387" s="1061" t="s">
        <v>1514</v>
      </c>
      <c r="D387" s="1061" t="s">
        <v>1515</v>
      </c>
    </row>
    <row r="388" spans="1:4">
      <c r="A388" s="1061">
        <v>387</v>
      </c>
      <c r="B388" s="1061" t="s">
        <v>1514</v>
      </c>
      <c r="C388" s="1061" t="s">
        <v>1518</v>
      </c>
      <c r="D388" s="1061" t="s">
        <v>1519</v>
      </c>
    </row>
    <row r="389" spans="1:4">
      <c r="A389" s="1061">
        <v>388</v>
      </c>
      <c r="B389" s="1061" t="s">
        <v>1514</v>
      </c>
      <c r="C389" s="1061" t="s">
        <v>1520</v>
      </c>
      <c r="D389" s="1061" t="s">
        <v>1521</v>
      </c>
    </row>
    <row r="390" spans="1:4">
      <c r="A390" s="1061">
        <v>389</v>
      </c>
      <c r="B390" s="1061" t="s">
        <v>1522</v>
      </c>
      <c r="C390" s="1061" t="s">
        <v>1524</v>
      </c>
      <c r="D390" s="1061" t="s">
        <v>1525</v>
      </c>
    </row>
    <row r="391" spans="1:4">
      <c r="A391" s="1061">
        <v>390</v>
      </c>
      <c r="B391" s="1061" t="s">
        <v>1522</v>
      </c>
      <c r="C391" s="1061" t="s">
        <v>1526</v>
      </c>
      <c r="D391" s="1061" t="s">
        <v>1527</v>
      </c>
    </row>
    <row r="392" spans="1:4">
      <c r="A392" s="1061">
        <v>391</v>
      </c>
      <c r="B392" s="1061" t="s">
        <v>1522</v>
      </c>
      <c r="C392" s="1061" t="s">
        <v>1528</v>
      </c>
      <c r="D392" s="1061" t="s">
        <v>1529</v>
      </c>
    </row>
    <row r="393" spans="1:4">
      <c r="A393" s="1061">
        <v>392</v>
      </c>
      <c r="B393" s="1061" t="s">
        <v>1522</v>
      </c>
      <c r="C393" s="1061" t="s">
        <v>1530</v>
      </c>
      <c r="D393" s="1061" t="s">
        <v>1531</v>
      </c>
    </row>
    <row r="394" spans="1:4">
      <c r="A394" s="1061">
        <v>393</v>
      </c>
      <c r="B394" s="1061" t="s">
        <v>1522</v>
      </c>
      <c r="C394" s="1061" t="s">
        <v>1532</v>
      </c>
      <c r="D394" s="1061" t="s">
        <v>1533</v>
      </c>
    </row>
    <row r="395" spans="1:4">
      <c r="A395" s="1061">
        <v>394</v>
      </c>
      <c r="B395" s="1061" t="s">
        <v>1522</v>
      </c>
      <c r="C395" s="1061" t="s">
        <v>1534</v>
      </c>
      <c r="D395" s="1061" t="s">
        <v>1535</v>
      </c>
    </row>
    <row r="396" spans="1:4">
      <c r="A396" s="1061">
        <v>395</v>
      </c>
      <c r="B396" s="1061" t="s">
        <v>1522</v>
      </c>
      <c r="C396" s="1061" t="s">
        <v>1104</v>
      </c>
      <c r="D396" s="1061" t="s">
        <v>1536</v>
      </c>
    </row>
    <row r="397" spans="1:4">
      <c r="A397" s="1061">
        <v>396</v>
      </c>
      <c r="B397" s="1061" t="s">
        <v>1522</v>
      </c>
      <c r="C397" s="1061" t="s">
        <v>1537</v>
      </c>
      <c r="D397" s="1061" t="s">
        <v>1538</v>
      </c>
    </row>
    <row r="398" spans="1:4">
      <c r="A398" s="1061">
        <v>397</v>
      </c>
      <c r="B398" s="1061" t="s">
        <v>1522</v>
      </c>
      <c r="C398" s="1061" t="s">
        <v>1539</v>
      </c>
      <c r="D398" s="1061" t="s">
        <v>1540</v>
      </c>
    </row>
    <row r="399" spans="1:4">
      <c r="A399" s="1061">
        <v>398</v>
      </c>
      <c r="B399" s="1061" t="s">
        <v>1522</v>
      </c>
      <c r="C399" s="1061" t="s">
        <v>1522</v>
      </c>
      <c r="D399" s="1061" t="s">
        <v>1523</v>
      </c>
    </row>
    <row r="400" spans="1:4">
      <c r="A400" s="1061">
        <v>399</v>
      </c>
      <c r="B400" s="1061" t="s">
        <v>1522</v>
      </c>
      <c r="C400" s="1061" t="s">
        <v>1541</v>
      </c>
      <c r="D400" s="1061" t="s">
        <v>1542</v>
      </c>
    </row>
    <row r="401" spans="1:4">
      <c r="A401" s="1061">
        <v>400</v>
      </c>
      <c r="B401" s="1061" t="s">
        <v>1543</v>
      </c>
      <c r="C401" s="1061" t="s">
        <v>1545</v>
      </c>
      <c r="D401" s="1061" t="s">
        <v>1546</v>
      </c>
    </row>
    <row r="402" spans="1:4">
      <c r="A402" s="1061">
        <v>401</v>
      </c>
      <c r="B402" s="1061" t="s">
        <v>1543</v>
      </c>
      <c r="C402" s="1061" t="s">
        <v>1547</v>
      </c>
      <c r="D402" s="1061" t="s">
        <v>1548</v>
      </c>
    </row>
    <row r="403" spans="1:4">
      <c r="A403" s="1061">
        <v>402</v>
      </c>
      <c r="B403" s="1061" t="s">
        <v>1543</v>
      </c>
      <c r="C403" s="1061" t="s">
        <v>1549</v>
      </c>
      <c r="D403" s="1061" t="s">
        <v>1550</v>
      </c>
    </row>
    <row r="404" spans="1:4">
      <c r="A404" s="1061">
        <v>403</v>
      </c>
      <c r="B404" s="1061" t="s">
        <v>1543</v>
      </c>
      <c r="C404" s="1061" t="s">
        <v>1551</v>
      </c>
      <c r="D404" s="1061" t="s">
        <v>1552</v>
      </c>
    </row>
    <row r="405" spans="1:4">
      <c r="A405" s="1061">
        <v>404</v>
      </c>
      <c r="B405" s="1061" t="s">
        <v>1543</v>
      </c>
      <c r="C405" s="1061" t="s">
        <v>1553</v>
      </c>
      <c r="D405" s="1061" t="s">
        <v>1554</v>
      </c>
    </row>
    <row r="406" spans="1:4">
      <c r="A406" s="1061">
        <v>405</v>
      </c>
      <c r="B406" s="1061" t="s">
        <v>1543</v>
      </c>
      <c r="C406" s="1061" t="s">
        <v>1555</v>
      </c>
      <c r="D406" s="1061" t="s">
        <v>1556</v>
      </c>
    </row>
    <row r="407" spans="1:4">
      <c r="A407" s="1061">
        <v>406</v>
      </c>
      <c r="B407" s="1061" t="s">
        <v>1543</v>
      </c>
      <c r="C407" s="1061" t="s">
        <v>1170</v>
      </c>
      <c r="D407" s="1061" t="s">
        <v>1557</v>
      </c>
    </row>
    <row r="408" spans="1:4">
      <c r="A408" s="1061">
        <v>407</v>
      </c>
      <c r="B408" s="1061" t="s">
        <v>1543</v>
      </c>
      <c r="C408" s="1061" t="s">
        <v>1558</v>
      </c>
      <c r="D408" s="1061" t="s">
        <v>1559</v>
      </c>
    </row>
    <row r="409" spans="1:4">
      <c r="A409" s="1061">
        <v>408</v>
      </c>
      <c r="B409" s="1061" t="s">
        <v>1543</v>
      </c>
      <c r="C409" s="1061" t="s">
        <v>1436</v>
      </c>
      <c r="D409" s="1061" t="s">
        <v>1560</v>
      </c>
    </row>
    <row r="410" spans="1:4">
      <c r="A410" s="1061">
        <v>409</v>
      </c>
      <c r="B410" s="1061" t="s">
        <v>1543</v>
      </c>
      <c r="C410" s="1061" t="s">
        <v>1543</v>
      </c>
      <c r="D410" s="1061" t="s">
        <v>1544</v>
      </c>
    </row>
    <row r="411" spans="1:4">
      <c r="A411" s="1061">
        <v>410</v>
      </c>
      <c r="B411" s="1061" t="s">
        <v>1543</v>
      </c>
      <c r="C411" s="1061" t="s">
        <v>1561</v>
      </c>
      <c r="D411" s="1061" t="s">
        <v>1562</v>
      </c>
    </row>
    <row r="412" spans="1:4">
      <c r="A412" s="1061">
        <v>411</v>
      </c>
      <c r="B412" s="1061" t="s">
        <v>1543</v>
      </c>
      <c r="C412" s="1061" t="s">
        <v>1563</v>
      </c>
      <c r="D412" s="1061" t="s">
        <v>1564</v>
      </c>
    </row>
    <row r="413" spans="1:4">
      <c r="A413" s="1061">
        <v>412</v>
      </c>
      <c r="B413" s="1061" t="s">
        <v>1565</v>
      </c>
      <c r="C413" s="1061" t="s">
        <v>1567</v>
      </c>
      <c r="D413" s="1061" t="s">
        <v>1568</v>
      </c>
    </row>
    <row r="414" spans="1:4">
      <c r="A414" s="1061">
        <v>413</v>
      </c>
      <c r="B414" s="1061" t="s">
        <v>1565</v>
      </c>
      <c r="C414" s="1061" t="s">
        <v>1569</v>
      </c>
      <c r="D414" s="1061" t="s">
        <v>1570</v>
      </c>
    </row>
    <row r="415" spans="1:4">
      <c r="A415" s="1061">
        <v>414</v>
      </c>
      <c r="B415" s="1061" t="s">
        <v>1565</v>
      </c>
      <c r="C415" s="1061" t="s">
        <v>1298</v>
      </c>
      <c r="D415" s="1061" t="s">
        <v>1571</v>
      </c>
    </row>
    <row r="416" spans="1:4">
      <c r="A416" s="1061">
        <v>415</v>
      </c>
      <c r="B416" s="1061" t="s">
        <v>1565</v>
      </c>
      <c r="C416" s="1061" t="s">
        <v>1572</v>
      </c>
      <c r="D416" s="1061" t="s">
        <v>1573</v>
      </c>
    </row>
    <row r="417" spans="1:4">
      <c r="A417" s="1061">
        <v>416</v>
      </c>
      <c r="B417" s="1061" t="s">
        <v>1565</v>
      </c>
      <c r="C417" s="1061" t="s">
        <v>1574</v>
      </c>
      <c r="D417" s="1061" t="s">
        <v>1575</v>
      </c>
    </row>
    <row r="418" spans="1:4">
      <c r="A418" s="1061">
        <v>417</v>
      </c>
      <c r="B418" s="1061" t="s">
        <v>1565</v>
      </c>
      <c r="C418" s="1061" t="s">
        <v>1576</v>
      </c>
      <c r="D418" s="1061" t="s">
        <v>1577</v>
      </c>
    </row>
    <row r="419" spans="1:4">
      <c r="A419" s="1061">
        <v>418</v>
      </c>
      <c r="B419" s="1061" t="s">
        <v>1565</v>
      </c>
      <c r="C419" s="1061" t="s">
        <v>1578</v>
      </c>
      <c r="D419" s="1061" t="s">
        <v>1579</v>
      </c>
    </row>
    <row r="420" spans="1:4">
      <c r="A420" s="1061">
        <v>419</v>
      </c>
      <c r="B420" s="1061" t="s">
        <v>1565</v>
      </c>
      <c r="C420" s="1061" t="s">
        <v>1565</v>
      </c>
      <c r="D420" s="1061" t="s">
        <v>1566</v>
      </c>
    </row>
    <row r="421" spans="1:4">
      <c r="A421" s="1061">
        <v>420</v>
      </c>
      <c r="B421" s="1061" t="s">
        <v>1565</v>
      </c>
      <c r="C421" s="1061" t="s">
        <v>1580</v>
      </c>
      <c r="D421" s="1061" t="s">
        <v>1581</v>
      </c>
    </row>
    <row r="422" spans="1:4">
      <c r="A422" s="1061">
        <v>421</v>
      </c>
      <c r="B422" s="1061" t="s">
        <v>1582</v>
      </c>
      <c r="C422" s="1061" t="s">
        <v>1061</v>
      </c>
      <c r="D422" s="1061" t="s">
        <v>1584</v>
      </c>
    </row>
    <row r="423" spans="1:4">
      <c r="A423" s="1061">
        <v>422</v>
      </c>
      <c r="B423" s="1061" t="s">
        <v>1582</v>
      </c>
      <c r="C423" s="1061" t="s">
        <v>1585</v>
      </c>
      <c r="D423" s="1061" t="s">
        <v>1586</v>
      </c>
    </row>
    <row r="424" spans="1:4">
      <c r="A424" s="1061">
        <v>423</v>
      </c>
      <c r="B424" s="1061" t="s">
        <v>1582</v>
      </c>
      <c r="C424" s="1061" t="s">
        <v>1170</v>
      </c>
      <c r="D424" s="1061" t="s">
        <v>1587</v>
      </c>
    </row>
    <row r="425" spans="1:4">
      <c r="A425" s="1061">
        <v>424</v>
      </c>
      <c r="B425" s="1061" t="s">
        <v>1582</v>
      </c>
      <c r="C425" s="1061" t="s">
        <v>1588</v>
      </c>
      <c r="D425" s="1061" t="s">
        <v>1589</v>
      </c>
    </row>
    <row r="426" spans="1:4">
      <c r="A426" s="1061">
        <v>425</v>
      </c>
      <c r="B426" s="1061" t="s">
        <v>1582</v>
      </c>
      <c r="C426" s="1061" t="s">
        <v>1590</v>
      </c>
      <c r="D426" s="1061" t="s">
        <v>1591</v>
      </c>
    </row>
    <row r="427" spans="1:4">
      <c r="A427" s="1061">
        <v>426</v>
      </c>
      <c r="B427" s="1061" t="s">
        <v>1582</v>
      </c>
      <c r="C427" s="1061" t="s">
        <v>1592</v>
      </c>
      <c r="D427" s="1061" t="s">
        <v>1593</v>
      </c>
    </row>
    <row r="428" spans="1:4">
      <c r="A428" s="1061">
        <v>427</v>
      </c>
      <c r="B428" s="1061" t="s">
        <v>1582</v>
      </c>
      <c r="C428" s="1061" t="s">
        <v>1594</v>
      </c>
      <c r="D428" s="1061" t="s">
        <v>1595</v>
      </c>
    </row>
    <row r="429" spans="1:4">
      <c r="A429" s="1061">
        <v>428</v>
      </c>
      <c r="B429" s="1061" t="s">
        <v>1582</v>
      </c>
      <c r="C429" s="1061" t="s">
        <v>1582</v>
      </c>
      <c r="D429" s="1061" t="s">
        <v>1583</v>
      </c>
    </row>
    <row r="430" spans="1:4">
      <c r="A430" s="1061">
        <v>429</v>
      </c>
      <c r="B430" s="1061" t="s">
        <v>1582</v>
      </c>
      <c r="C430" s="1061" t="s">
        <v>1596</v>
      </c>
      <c r="D430" s="1061" t="s">
        <v>1597</v>
      </c>
    </row>
    <row r="431" spans="1:4">
      <c r="A431" s="1061">
        <v>430</v>
      </c>
      <c r="B431" s="1061" t="s">
        <v>1582</v>
      </c>
      <c r="C431" s="1061" t="s">
        <v>1490</v>
      </c>
      <c r="D431" s="1061" t="s">
        <v>1598</v>
      </c>
    </row>
    <row r="432" spans="1:4">
      <c r="A432" s="1061">
        <v>431</v>
      </c>
      <c r="B432" s="1061" t="s">
        <v>1599</v>
      </c>
      <c r="C432" s="1061" t="s">
        <v>1077</v>
      </c>
      <c r="D432" s="1061" t="s">
        <v>1601</v>
      </c>
    </row>
    <row r="433" spans="1:4">
      <c r="A433" s="1061">
        <v>432</v>
      </c>
      <c r="B433" s="1061" t="s">
        <v>1599</v>
      </c>
      <c r="C433" s="1061" t="s">
        <v>1602</v>
      </c>
      <c r="D433" s="1061" t="s">
        <v>1603</v>
      </c>
    </row>
    <row r="434" spans="1:4">
      <c r="A434" s="1061">
        <v>433</v>
      </c>
      <c r="B434" s="1061" t="s">
        <v>1599</v>
      </c>
      <c r="C434" s="1061" t="s">
        <v>1604</v>
      </c>
      <c r="D434" s="1061" t="s">
        <v>1605</v>
      </c>
    </row>
    <row r="435" spans="1:4">
      <c r="A435" s="1061">
        <v>434</v>
      </c>
      <c r="B435" s="1061" t="s">
        <v>1599</v>
      </c>
      <c r="C435" s="1061" t="s">
        <v>1606</v>
      </c>
      <c r="D435" s="1061" t="s">
        <v>1607</v>
      </c>
    </row>
    <row r="436" spans="1:4">
      <c r="A436" s="1061">
        <v>435</v>
      </c>
      <c r="B436" s="1061" t="s">
        <v>1599</v>
      </c>
      <c r="C436" s="1061" t="s">
        <v>1608</v>
      </c>
      <c r="D436" s="1061" t="s">
        <v>1609</v>
      </c>
    </row>
    <row r="437" spans="1:4">
      <c r="A437" s="1061">
        <v>436</v>
      </c>
      <c r="B437" s="1061" t="s">
        <v>1599</v>
      </c>
      <c r="C437" s="1061" t="s">
        <v>1610</v>
      </c>
      <c r="D437" s="1061" t="s">
        <v>1611</v>
      </c>
    </row>
    <row r="438" spans="1:4">
      <c r="A438" s="1061">
        <v>437</v>
      </c>
      <c r="B438" s="1061" t="s">
        <v>1599</v>
      </c>
      <c r="C438" s="1061" t="s">
        <v>1599</v>
      </c>
      <c r="D438" s="1061" t="s">
        <v>1600</v>
      </c>
    </row>
    <row r="439" spans="1:4">
      <c r="A439" s="1061">
        <v>438</v>
      </c>
      <c r="B439" s="1061" t="s">
        <v>1599</v>
      </c>
      <c r="C439" s="1061" t="s">
        <v>1612</v>
      </c>
      <c r="D439" s="1061" t="s">
        <v>1613</v>
      </c>
    </row>
    <row r="440" spans="1:4">
      <c r="A440" s="1061">
        <v>439</v>
      </c>
      <c r="B440" s="1061" t="s">
        <v>1614</v>
      </c>
      <c r="C440" s="1061" t="s">
        <v>1616</v>
      </c>
      <c r="D440" s="1061" t="s">
        <v>1617</v>
      </c>
    </row>
    <row r="441" spans="1:4">
      <c r="A441" s="1061">
        <v>440</v>
      </c>
      <c r="B441" s="1061" t="s">
        <v>1614</v>
      </c>
      <c r="C441" s="1061" t="s">
        <v>1036</v>
      </c>
      <c r="D441" s="1061" t="s">
        <v>1618</v>
      </c>
    </row>
    <row r="442" spans="1:4">
      <c r="A442" s="1061">
        <v>441</v>
      </c>
      <c r="B442" s="1061" t="s">
        <v>1614</v>
      </c>
      <c r="C442" s="1061" t="s">
        <v>1619</v>
      </c>
      <c r="D442" s="1061" t="s">
        <v>1620</v>
      </c>
    </row>
    <row r="443" spans="1:4">
      <c r="A443" s="1061">
        <v>442</v>
      </c>
      <c r="B443" s="1061" t="s">
        <v>1614</v>
      </c>
      <c r="C443" s="1061" t="s">
        <v>1063</v>
      </c>
      <c r="D443" s="1061" t="s">
        <v>1621</v>
      </c>
    </row>
    <row r="444" spans="1:4">
      <c r="A444" s="1061">
        <v>443</v>
      </c>
      <c r="B444" s="1061" t="s">
        <v>1614</v>
      </c>
      <c r="C444" s="1061" t="s">
        <v>1622</v>
      </c>
      <c r="D444" s="1061" t="s">
        <v>1623</v>
      </c>
    </row>
    <row r="445" spans="1:4">
      <c r="A445" s="1061">
        <v>444</v>
      </c>
      <c r="B445" s="1061" t="s">
        <v>1614</v>
      </c>
      <c r="C445" s="1061" t="s">
        <v>1624</v>
      </c>
      <c r="D445" s="1061" t="s">
        <v>1625</v>
      </c>
    </row>
    <row r="446" spans="1:4">
      <c r="A446" s="1061">
        <v>445</v>
      </c>
      <c r="B446" s="1061" t="s">
        <v>1614</v>
      </c>
      <c r="C446" s="1061" t="s">
        <v>1626</v>
      </c>
      <c r="D446" s="1061" t="s">
        <v>1627</v>
      </c>
    </row>
    <row r="447" spans="1:4">
      <c r="A447" s="1061">
        <v>446</v>
      </c>
      <c r="B447" s="1061" t="s">
        <v>1614</v>
      </c>
      <c r="C447" s="1061" t="s">
        <v>1628</v>
      </c>
      <c r="D447" s="1061" t="s">
        <v>1629</v>
      </c>
    </row>
    <row r="448" spans="1:4">
      <c r="A448" s="1061">
        <v>447</v>
      </c>
      <c r="B448" s="1061" t="s">
        <v>1614</v>
      </c>
      <c r="C448" s="1061" t="s">
        <v>1630</v>
      </c>
      <c r="D448" s="1061" t="s">
        <v>1631</v>
      </c>
    </row>
    <row r="449" spans="1:4">
      <c r="A449" s="1061">
        <v>448</v>
      </c>
      <c r="B449" s="1061" t="s">
        <v>1614</v>
      </c>
      <c r="C449" s="1061" t="s">
        <v>1632</v>
      </c>
      <c r="D449" s="1061" t="s">
        <v>1633</v>
      </c>
    </row>
    <row r="450" spans="1:4">
      <c r="A450" s="1061">
        <v>449</v>
      </c>
      <c r="B450" s="1061" t="s">
        <v>1614</v>
      </c>
      <c r="C450" s="1061" t="s">
        <v>1634</v>
      </c>
      <c r="D450" s="1061" t="s">
        <v>1635</v>
      </c>
    </row>
    <row r="451" spans="1:4">
      <c r="A451" s="1061">
        <v>450</v>
      </c>
      <c r="B451" s="1061" t="s">
        <v>1614</v>
      </c>
      <c r="C451" s="1061" t="s">
        <v>1614</v>
      </c>
      <c r="D451" s="1061" t="s">
        <v>1615</v>
      </c>
    </row>
    <row r="452" spans="1:4">
      <c r="A452" s="1061">
        <v>451</v>
      </c>
      <c r="B452" s="1061" t="s">
        <v>1614</v>
      </c>
      <c r="C452" s="1061" t="s">
        <v>1636</v>
      </c>
      <c r="D452" s="1061" t="s">
        <v>1637</v>
      </c>
    </row>
    <row r="453" spans="1:4">
      <c r="A453" s="1061">
        <v>452</v>
      </c>
      <c r="B453" s="1061" t="s">
        <v>1614</v>
      </c>
      <c r="C453" s="1061" t="s">
        <v>1638</v>
      </c>
      <c r="D453" s="1061" t="s">
        <v>1639</v>
      </c>
    </row>
    <row r="454" spans="1:4">
      <c r="A454" s="1061">
        <v>453</v>
      </c>
      <c r="B454" s="1061" t="s">
        <v>1614</v>
      </c>
      <c r="C454" s="1061" t="s">
        <v>1640</v>
      </c>
      <c r="D454" s="1061" t="s">
        <v>1641</v>
      </c>
    </row>
    <row r="455" spans="1:4">
      <c r="A455" s="1061">
        <v>454</v>
      </c>
      <c r="B455" s="1061" t="s">
        <v>1642</v>
      </c>
      <c r="C455" s="1061" t="s">
        <v>1644</v>
      </c>
      <c r="D455" s="1061" t="s">
        <v>1645</v>
      </c>
    </row>
    <row r="456" spans="1:4">
      <c r="A456" s="1061">
        <v>455</v>
      </c>
      <c r="B456" s="1061" t="s">
        <v>1642</v>
      </c>
      <c r="C456" s="1061" t="s">
        <v>1646</v>
      </c>
      <c r="D456" s="1061" t="s">
        <v>1647</v>
      </c>
    </row>
    <row r="457" spans="1:4">
      <c r="A457" s="1061">
        <v>456</v>
      </c>
      <c r="B457" s="1061" t="s">
        <v>1642</v>
      </c>
      <c r="C457" s="1061" t="s">
        <v>1648</v>
      </c>
      <c r="D457" s="1061" t="s">
        <v>1649</v>
      </c>
    </row>
    <row r="458" spans="1:4">
      <c r="A458" s="1061">
        <v>457</v>
      </c>
      <c r="B458" s="1061" t="s">
        <v>1642</v>
      </c>
      <c r="C458" s="1061" t="s">
        <v>1650</v>
      </c>
      <c r="D458" s="1061" t="s">
        <v>1651</v>
      </c>
    </row>
    <row r="459" spans="1:4">
      <c r="A459" s="1061">
        <v>458</v>
      </c>
      <c r="B459" s="1061" t="s">
        <v>1642</v>
      </c>
      <c r="C459" s="1061" t="s">
        <v>1077</v>
      </c>
      <c r="D459" s="1061" t="s">
        <v>1652</v>
      </c>
    </row>
    <row r="460" spans="1:4">
      <c r="A460" s="1061">
        <v>459</v>
      </c>
      <c r="B460" s="1061" t="s">
        <v>1642</v>
      </c>
      <c r="C460" s="1061" t="s">
        <v>1653</v>
      </c>
      <c r="D460" s="1061" t="s">
        <v>1654</v>
      </c>
    </row>
    <row r="461" spans="1:4">
      <c r="A461" s="1061">
        <v>460</v>
      </c>
      <c r="B461" s="1061" t="s">
        <v>1642</v>
      </c>
      <c r="C461" s="1061" t="s">
        <v>1655</v>
      </c>
      <c r="D461" s="1061" t="s">
        <v>1656</v>
      </c>
    </row>
    <row r="462" spans="1:4">
      <c r="A462" s="1061">
        <v>461</v>
      </c>
      <c r="B462" s="1061" t="s">
        <v>1642</v>
      </c>
      <c r="C462" s="1061" t="s">
        <v>1657</v>
      </c>
      <c r="D462" s="1061" t="s">
        <v>1658</v>
      </c>
    </row>
    <row r="463" spans="1:4">
      <c r="A463" s="1061">
        <v>462</v>
      </c>
      <c r="B463" s="1061" t="s">
        <v>1642</v>
      </c>
      <c r="C463" s="1061" t="s">
        <v>1659</v>
      </c>
      <c r="D463" s="1061" t="s">
        <v>1660</v>
      </c>
    </row>
    <row r="464" spans="1:4">
      <c r="A464" s="1061">
        <v>463</v>
      </c>
      <c r="B464" s="1061" t="s">
        <v>1642</v>
      </c>
      <c r="C464" s="1061" t="s">
        <v>1642</v>
      </c>
      <c r="D464" s="1061" t="s">
        <v>1643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477</v>
      </c>
    </row>
    <row r="28" spans="1:2">
      <c r="B28" s="222" t="s">
        <v>476</v>
      </c>
    </row>
    <row r="29" spans="1:2">
      <c r="B29" s="310"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492</v>
      </c>
      <c r="G2" s="1202"/>
      <c r="H2" s="1203"/>
      <c r="I2" s="641"/>
    </row>
    <row r="3" spans="1:14" ht="3" customHeight="1"/>
    <row r="4" spans="1:14" s="571" customFormat="1" ht="11.25">
      <c r="A4" s="591"/>
      <c r="B4" s="591"/>
      <c r="C4" s="591"/>
      <c r="D4" s="591"/>
      <c r="F4" s="1159" t="s">
        <v>454</v>
      </c>
      <c r="G4" s="1159"/>
      <c r="H4" s="1159"/>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493</v>
      </c>
      <c r="H7" s="605" t="str">
        <f>IF(dateCh="","",dateCh)</f>
        <v>26.12.2018</v>
      </c>
      <c r="I7" s="582" t="s">
        <v>494</v>
      </c>
      <c r="J7" s="616"/>
      <c r="K7" s="591"/>
      <c r="L7" s="591"/>
      <c r="M7" s="591"/>
      <c r="N7" s="591"/>
    </row>
    <row r="8" spans="1:14" s="571" customFormat="1" ht="45">
      <c r="A8" s="1205">
        <v>1</v>
      </c>
      <c r="B8" s="591"/>
      <c r="C8" s="591"/>
      <c r="D8" s="591"/>
      <c r="F8" s="617" t="str">
        <f>"2." &amp;mergeValue(A8)</f>
        <v>2.1</v>
      </c>
      <c r="G8" s="633" t="s">
        <v>495</v>
      </c>
      <c r="H8" s="605"/>
      <c r="I8" s="582" t="s">
        <v>591</v>
      </c>
      <c r="J8" s="616"/>
      <c r="K8" s="591"/>
      <c r="L8" s="591"/>
      <c r="M8" s="591"/>
      <c r="N8" s="591"/>
    </row>
    <row r="9" spans="1:14" s="571" customFormat="1" ht="22.5">
      <c r="A9" s="1205"/>
      <c r="B9" s="591"/>
      <c r="C9" s="591"/>
      <c r="D9" s="591"/>
      <c r="F9" s="617" t="str">
        <f>"3." &amp;mergeValue(A9)</f>
        <v>3.1</v>
      </c>
      <c r="G9" s="633" t="s">
        <v>496</v>
      </c>
      <c r="H9" s="605"/>
      <c r="I9" s="582" t="s">
        <v>589</v>
      </c>
      <c r="J9" s="616"/>
      <c r="K9" s="591"/>
      <c r="L9" s="591"/>
      <c r="M9" s="591"/>
      <c r="N9" s="591"/>
    </row>
    <row r="10" spans="1:14" s="571" customFormat="1" ht="22.5">
      <c r="A10" s="1205"/>
      <c r="B10" s="591"/>
      <c r="C10" s="591"/>
      <c r="D10" s="591"/>
      <c r="F10" s="617" t="str">
        <f>"4."&amp;mergeValue(A10)</f>
        <v>4.1</v>
      </c>
      <c r="G10" s="633" t="s">
        <v>497</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593</v>
      </c>
      <c r="H11" s="605" t="str">
        <f>IF(region_name="","",region_name)</f>
        <v>Ростовская область</v>
      </c>
      <c r="I11" s="582" t="s">
        <v>500</v>
      </c>
      <c r="J11" s="616"/>
      <c r="K11" s="591"/>
      <c r="L11" s="591"/>
      <c r="M11" s="591"/>
      <c r="N11" s="591"/>
    </row>
    <row r="12" spans="1:14" s="571" customFormat="1" ht="22.5">
      <c r="A12" s="1205"/>
      <c r="B12" s="1205"/>
      <c r="C12" s="1205">
        <v>1</v>
      </c>
      <c r="D12" s="624"/>
      <c r="F12" s="617" t="str">
        <f>"4."&amp;mergeValue(A12) &amp;"."&amp;mergeValue(B12)&amp;"."&amp;mergeValue(C12)</f>
        <v>4.1.1.1</v>
      </c>
      <c r="G12" s="623" t="s">
        <v>498</v>
      </c>
      <c r="H12" s="605"/>
      <c r="I12" s="582" t="s">
        <v>501</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499</v>
      </c>
      <c r="H13" s="605"/>
      <c r="I13" s="1206" t="s">
        <v>592</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507</v>
      </c>
      <c r="H16" s="621"/>
      <c r="I16" s="622"/>
      <c r="J16" s="616"/>
      <c r="K16" s="591"/>
      <c r="L16" s="591"/>
      <c r="M16" s="591"/>
      <c r="N16" s="591"/>
    </row>
    <row r="17" spans="1:14" s="571" customFormat="1" ht="18.75">
      <c r="A17" s="591"/>
      <c r="B17" s="591"/>
      <c r="C17" s="591"/>
      <c r="D17" s="591"/>
      <c r="F17" s="620"/>
      <c r="G17" s="566" t="s">
        <v>506</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594</v>
      </c>
      <c r="H19" s="1200"/>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1" t="s">
        <v>632</v>
      </c>
      <c r="M5" s="1221"/>
      <c r="N5" s="1221"/>
      <c r="O5" s="1221"/>
      <c r="P5" s="1221"/>
      <c r="Q5" s="1221"/>
      <c r="R5" s="1221"/>
      <c r="S5" s="1221"/>
      <c r="T5" s="1221"/>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503</v>
      </c>
      <c r="N7" s="667"/>
      <c r="O7" s="1227" t="str">
        <f>IF(NameOrPr_ch="",IF(NameOrPr="","",NameOrPr),NameOrPr_ch)</f>
        <v>Региональная служба по тарифам Ростовской области</v>
      </c>
      <c r="P7" s="1227"/>
      <c r="Q7" s="1227"/>
      <c r="R7" s="1227"/>
      <c r="S7" s="1227"/>
      <c r="T7" s="1227"/>
      <c r="U7" s="583"/>
      <c r="V7" s="583"/>
      <c r="W7" s="520"/>
      <c r="X7" s="591"/>
      <c r="Y7" s="591"/>
      <c r="Z7" s="591"/>
      <c r="AA7" s="591"/>
      <c r="AB7" s="591"/>
    </row>
    <row r="8" spans="1:28" s="571" customFormat="1" ht="18.75">
      <c r="A8" s="591"/>
      <c r="B8" s="591"/>
      <c r="C8" s="591"/>
      <c r="D8" s="591"/>
      <c r="E8" s="591"/>
      <c r="F8" s="591"/>
      <c r="G8" s="591"/>
      <c r="H8" s="591"/>
      <c r="L8" s="500"/>
      <c r="M8" s="618" t="s">
        <v>597</v>
      </c>
      <c r="N8" s="667"/>
      <c r="O8" s="1227" t="str">
        <f>IF(datePr_ch="",IF(datePr="","",datePr),datePr_ch)</f>
        <v>17.12.2018</v>
      </c>
      <c r="P8" s="1227"/>
      <c r="Q8" s="1227"/>
      <c r="R8" s="1227"/>
      <c r="S8" s="1227"/>
      <c r="T8" s="1227"/>
      <c r="U8" s="583"/>
      <c r="V8" s="583"/>
      <c r="W8" s="520"/>
      <c r="X8" s="591"/>
      <c r="Y8" s="591"/>
      <c r="Z8" s="591"/>
      <c r="AA8" s="591"/>
      <c r="AB8" s="591"/>
    </row>
    <row r="9" spans="1:28" s="571" customFormat="1" ht="18.75">
      <c r="A9" s="591"/>
      <c r="B9" s="591"/>
      <c r="C9" s="591"/>
      <c r="D9" s="591"/>
      <c r="E9" s="591"/>
      <c r="F9" s="591"/>
      <c r="G9" s="591"/>
      <c r="H9" s="591"/>
      <c r="L9" s="553"/>
      <c r="M9" s="618" t="s">
        <v>596</v>
      </c>
      <c r="N9" s="667"/>
      <c r="O9" s="1227" t="str">
        <f>IF(numberPr_ch="",IF(numberPr="","",numberPr),numberPr_ch)</f>
        <v>83/54</v>
      </c>
      <c r="P9" s="1227"/>
      <c r="Q9" s="1227"/>
      <c r="R9" s="1227"/>
      <c r="S9" s="1227"/>
      <c r="T9" s="1227"/>
      <c r="U9" s="583"/>
      <c r="V9" s="583"/>
      <c r="W9" s="520"/>
      <c r="X9" s="591"/>
      <c r="Y9" s="591"/>
      <c r="Z9" s="591"/>
      <c r="AA9" s="591"/>
      <c r="AB9" s="591"/>
    </row>
    <row r="10" spans="1:28" s="571" customFormat="1" ht="18.75">
      <c r="A10" s="591"/>
      <c r="B10" s="591"/>
      <c r="C10" s="591"/>
      <c r="D10" s="591"/>
      <c r="E10" s="591"/>
      <c r="F10" s="591"/>
      <c r="G10" s="591"/>
      <c r="H10" s="591"/>
      <c r="L10" s="553"/>
      <c r="M10" s="618" t="s">
        <v>502</v>
      </c>
      <c r="N10" s="667"/>
      <c r="O10" s="1227" t="str">
        <f>IF(IstPub_ch="",IF(IstPub="","",IstPub),IstPub_ch)</f>
        <v>www.rst.donland.ru</v>
      </c>
      <c r="P10" s="1227"/>
      <c r="Q10" s="1227"/>
      <c r="R10" s="1227"/>
      <c r="S10" s="1227"/>
      <c r="T10" s="1227"/>
      <c r="U10" s="583"/>
      <c r="V10" s="583"/>
      <c r="W10" s="520"/>
      <c r="X10" s="591"/>
      <c r="Y10" s="591"/>
      <c r="Z10" s="591"/>
      <c r="AA10" s="591"/>
      <c r="AB10" s="591"/>
    </row>
    <row r="11" spans="1:28"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row>
    <row r="12" spans="1:28">
      <c r="J12" s="530"/>
      <c r="K12" s="530"/>
      <c r="L12" s="525"/>
      <c r="M12" s="525"/>
      <c r="N12" s="503"/>
      <c r="O12" s="1228"/>
      <c r="P12" s="1228"/>
      <c r="Q12" s="1228"/>
      <c r="R12" s="1228"/>
      <c r="S12" s="1228"/>
      <c r="T12" s="1228"/>
      <c r="U12" s="1228"/>
    </row>
    <row r="13" spans="1:28">
      <c r="J13" s="530"/>
      <c r="K13" s="530"/>
      <c r="L13" s="1159" t="s">
        <v>454</v>
      </c>
      <c r="M13" s="1159"/>
      <c r="N13" s="1159"/>
      <c r="O13" s="1159"/>
      <c r="P13" s="1159"/>
      <c r="Q13" s="1159"/>
      <c r="R13" s="1159"/>
      <c r="S13" s="1159"/>
      <c r="T13" s="1159"/>
      <c r="U13" s="1159"/>
      <c r="V13" s="1159"/>
      <c r="W13" s="1159" t="s">
        <v>455</v>
      </c>
    </row>
    <row r="14" spans="1:28" ht="14.25" customHeight="1">
      <c r="J14" s="530"/>
      <c r="K14" s="530"/>
      <c r="L14" s="1234" t="s">
        <v>92</v>
      </c>
      <c r="M14" s="1234" t="s">
        <v>640</v>
      </c>
      <c r="N14" s="662"/>
      <c r="O14" s="1235" t="s">
        <v>642</v>
      </c>
      <c r="P14" s="1236"/>
      <c r="Q14" s="1236"/>
      <c r="R14" s="1236"/>
      <c r="S14" s="1236"/>
      <c r="T14" s="1237"/>
      <c r="U14" s="1218" t="s">
        <v>341</v>
      </c>
      <c r="V14" s="1231" t="s">
        <v>275</v>
      </c>
      <c r="W14" s="1159"/>
    </row>
    <row r="15" spans="1:28" ht="14.25" customHeight="1">
      <c r="J15" s="530"/>
      <c r="K15" s="530"/>
      <c r="L15" s="1234"/>
      <c r="M15" s="1234"/>
      <c r="N15" s="663"/>
      <c r="O15" s="1240" t="s">
        <v>606</v>
      </c>
      <c r="P15" s="1238" t="s">
        <v>271</v>
      </c>
      <c r="Q15" s="1239"/>
      <c r="R15" s="1215" t="s">
        <v>655</v>
      </c>
      <c r="S15" s="1216"/>
      <c r="T15" s="1217"/>
      <c r="U15" s="1219"/>
      <c r="V15" s="1232"/>
      <c r="W15" s="1159"/>
    </row>
    <row r="16" spans="1:28" ht="33.75" customHeight="1">
      <c r="J16" s="530"/>
      <c r="K16" s="530"/>
      <c r="L16" s="1234"/>
      <c r="M16" s="1234"/>
      <c r="N16" s="664"/>
      <c r="O16" s="1241"/>
      <c r="P16" s="536" t="s">
        <v>607</v>
      </c>
      <c r="Q16" s="536" t="s">
        <v>6</v>
      </c>
      <c r="R16" s="537" t="s">
        <v>274</v>
      </c>
      <c r="S16" s="1229" t="s">
        <v>273</v>
      </c>
      <c r="T16" s="1230"/>
      <c r="U16" s="1220"/>
      <c r="V16" s="1233"/>
      <c r="W16" s="1159"/>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8" ht="22.5">
      <c r="A18" s="1207">
        <v>1</v>
      </c>
      <c r="B18" s="848"/>
      <c r="C18" s="848"/>
      <c r="D18" s="848"/>
      <c r="E18" s="849"/>
      <c r="F18" s="850"/>
      <c r="G18" s="850"/>
      <c r="H18" s="850"/>
      <c r="I18" s="851"/>
      <c r="J18" s="846"/>
      <c r="K18" s="853"/>
      <c r="L18" s="594">
        <f>mergeValue(A18)</f>
        <v>1</v>
      </c>
      <c r="M18" s="642" t="s">
        <v>20</v>
      </c>
      <c r="N18" s="647"/>
      <c r="O18" s="1208"/>
      <c r="P18" s="1208"/>
      <c r="Q18" s="1208"/>
      <c r="R18" s="1208"/>
      <c r="S18" s="1208"/>
      <c r="T18" s="1208"/>
      <c r="U18" s="1208"/>
      <c r="V18" s="1208"/>
      <c r="W18" s="631" t="s">
        <v>477</v>
      </c>
      <c r="Y18" s="590"/>
      <c r="Z18" s="590" t="str">
        <f t="shared" ref="Z18:Z31" si="0">IF(M18="","",M18 )</f>
        <v>Наименование тарифа</v>
      </c>
      <c r="AA18" s="590"/>
      <c r="AB18" s="590"/>
    </row>
    <row r="19" spans="1:28" ht="22.5">
      <c r="A19" s="1207"/>
      <c r="B19" s="1207">
        <v>1</v>
      </c>
      <c r="C19" s="848"/>
      <c r="D19" s="848"/>
      <c r="E19" s="850"/>
      <c r="F19" s="850"/>
      <c r="G19" s="850"/>
      <c r="H19" s="850"/>
      <c r="I19" s="845"/>
      <c r="J19" s="844"/>
      <c r="K19" s="847"/>
      <c r="L19" s="594" t="str">
        <f>mergeValue(A19) &amp;"."&amp; mergeValue(B19)</f>
        <v>1.1</v>
      </c>
      <c r="M19" s="547" t="s">
        <v>16</v>
      </c>
      <c r="N19" s="647"/>
      <c r="O19" s="1208"/>
      <c r="P19" s="1208"/>
      <c r="Q19" s="1208"/>
      <c r="R19" s="1208"/>
      <c r="S19" s="1208"/>
      <c r="T19" s="1208"/>
      <c r="U19" s="1208"/>
      <c r="V19" s="1208"/>
      <c r="W19" s="631" t="s">
        <v>478</v>
      </c>
      <c r="Y19" s="590"/>
      <c r="Z19" s="590" t="str">
        <f t="shared" si="0"/>
        <v>Территория действия тарифа</v>
      </c>
      <c r="AA19" s="590"/>
      <c r="AB19" s="590"/>
    </row>
    <row r="20" spans="1:28" ht="22.5">
      <c r="A20" s="1207"/>
      <c r="B20" s="1207"/>
      <c r="C20" s="1207">
        <v>1</v>
      </c>
      <c r="D20" s="848"/>
      <c r="E20" s="850"/>
      <c r="F20" s="850"/>
      <c r="G20" s="850"/>
      <c r="H20" s="850"/>
      <c r="I20" s="852"/>
      <c r="J20" s="844"/>
      <c r="K20" s="847"/>
      <c r="L20" s="594" t="str">
        <f>mergeValue(A20) &amp;"."&amp; mergeValue(B20)&amp;"."&amp; mergeValue(C20)</f>
        <v>1.1.1</v>
      </c>
      <c r="M20" s="548" t="s">
        <v>7</v>
      </c>
      <c r="N20" s="647"/>
      <c r="O20" s="1208"/>
      <c r="P20" s="1208"/>
      <c r="Q20" s="1208"/>
      <c r="R20" s="1208"/>
      <c r="S20" s="1208"/>
      <c r="T20" s="1208"/>
      <c r="U20" s="1208"/>
      <c r="V20" s="1208"/>
      <c r="W20" s="631" t="s">
        <v>634</v>
      </c>
      <c r="Y20" s="590"/>
      <c r="Z20" s="590" t="str">
        <f t="shared" si="0"/>
        <v xml:space="preserve">Наименование системы теплоснабжения </v>
      </c>
      <c r="AA20" s="590"/>
      <c r="AB20" s="590"/>
    </row>
    <row r="21" spans="1:28" ht="22.5">
      <c r="A21" s="1207"/>
      <c r="B21" s="1207"/>
      <c r="C21" s="1207"/>
      <c r="D21" s="1207">
        <v>1</v>
      </c>
      <c r="E21" s="850"/>
      <c r="F21" s="850"/>
      <c r="G21" s="850"/>
      <c r="H21" s="850"/>
      <c r="I21" s="852"/>
      <c r="J21" s="844"/>
      <c r="K21" s="847"/>
      <c r="L21" s="594" t="str">
        <f>mergeValue(A21) &amp;"."&amp; mergeValue(B21)&amp;"."&amp; mergeValue(C21)&amp;"."&amp; mergeValue(D21)</f>
        <v>1.1.1.1</v>
      </c>
      <c r="M21" s="549" t="s">
        <v>22</v>
      </c>
      <c r="N21" s="647"/>
      <c r="O21" s="1208"/>
      <c r="P21" s="1208"/>
      <c r="Q21" s="1208"/>
      <c r="R21" s="1208"/>
      <c r="S21" s="1208"/>
      <c r="T21" s="1208"/>
      <c r="U21" s="1208"/>
      <c r="V21" s="1208"/>
      <c r="W21" s="631" t="s">
        <v>635</v>
      </c>
      <c r="Y21" s="590"/>
      <c r="Z21" s="590" t="str">
        <f t="shared" si="0"/>
        <v xml:space="preserve">Источник тепловой энергии  </v>
      </c>
      <c r="AA21" s="590"/>
      <c r="AB21" s="590"/>
    </row>
    <row r="22" spans="1:28" ht="101.25">
      <c r="A22" s="1207"/>
      <c r="B22" s="1207"/>
      <c r="C22" s="1207"/>
      <c r="D22" s="1207"/>
      <c r="E22" s="1207">
        <v>1</v>
      </c>
      <c r="F22" s="850"/>
      <c r="G22" s="850"/>
      <c r="H22" s="848">
        <v>1</v>
      </c>
      <c r="I22" s="1207">
        <v>1</v>
      </c>
      <c r="J22" s="850"/>
      <c r="K22" s="855"/>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7"/>
      <c r="B23" s="1207"/>
      <c r="C23" s="1207"/>
      <c r="D23" s="1207"/>
      <c r="E23" s="1207"/>
      <c r="F23" s="1207">
        <v>1</v>
      </c>
      <c r="G23" s="848"/>
      <c r="H23" s="848"/>
      <c r="I23" s="1207"/>
      <c r="J23" s="1207">
        <v>1</v>
      </c>
      <c r="K23" s="856"/>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637</v>
      </c>
      <c r="Y23" s="590"/>
      <c r="Z23" s="590" t="str">
        <f t="shared" si="0"/>
        <v>Группа потребителей</v>
      </c>
      <c r="AA23" s="590"/>
      <c r="AB23" s="590"/>
    </row>
    <row r="24" spans="1:28" ht="189" customHeight="1">
      <c r="A24" s="1207"/>
      <c r="B24" s="1207"/>
      <c r="C24" s="1207"/>
      <c r="D24" s="1207"/>
      <c r="E24" s="1207"/>
      <c r="F24" s="1207"/>
      <c r="G24" s="848">
        <v>1</v>
      </c>
      <c r="H24" s="848"/>
      <c r="I24" s="1207"/>
      <c r="J24" s="1207"/>
      <c r="K24" s="856">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656</v>
      </c>
      <c r="X24" s="586" t="str">
        <f>strCheckDate(O25:V25)</f>
        <v/>
      </c>
      <c r="Y24" s="590"/>
      <c r="Z24" s="590" t="str">
        <f t="shared" si="0"/>
        <v/>
      </c>
      <c r="AA24" s="590"/>
      <c r="AB24" s="590"/>
    </row>
    <row r="25" spans="1:28" ht="11.25" hidden="1" customHeight="1">
      <c r="A25" s="1207"/>
      <c r="B25" s="1207"/>
      <c r="C25" s="1207"/>
      <c r="D25" s="1207"/>
      <c r="E25" s="1207"/>
      <c r="F25" s="1207"/>
      <c r="G25" s="848"/>
      <c r="H25" s="848"/>
      <c r="I25" s="1207"/>
      <c r="J25" s="1207"/>
      <c r="K25" s="856"/>
      <c r="L25" s="601"/>
      <c r="M25" s="647"/>
      <c r="N25" s="647"/>
      <c r="O25" s="563"/>
      <c r="P25" s="563"/>
      <c r="Q25" s="585" t="str">
        <f>R24 &amp; "-" &amp; T24</f>
        <v>-</v>
      </c>
      <c r="R25" s="1213"/>
      <c r="S25" s="1214"/>
      <c r="T25" s="1213"/>
      <c r="U25" s="1214"/>
      <c r="V25" s="563"/>
      <c r="W25" s="1225"/>
      <c r="Y25" s="590"/>
      <c r="Z25" s="590" t="str">
        <f t="shared" si="0"/>
        <v/>
      </c>
      <c r="AA25" s="590"/>
      <c r="AB25" s="590"/>
    </row>
    <row r="26" spans="1:28" ht="15" customHeight="1">
      <c r="A26" s="1207"/>
      <c r="B26" s="1207"/>
      <c r="C26" s="1207"/>
      <c r="D26" s="1207"/>
      <c r="E26" s="1207"/>
      <c r="F26" s="1207"/>
      <c r="G26" s="850"/>
      <c r="H26" s="848"/>
      <c r="I26" s="1207"/>
      <c r="J26" s="1207"/>
      <c r="K26" s="855"/>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row>
    <row r="27" spans="1:28" ht="15" customHeight="1">
      <c r="A27" s="1207"/>
      <c r="B27" s="1207"/>
      <c r="C27" s="1207"/>
      <c r="D27" s="1207"/>
      <c r="E27" s="1207"/>
      <c r="F27" s="850"/>
      <c r="G27" s="850"/>
      <c r="H27" s="848"/>
      <c r="I27" s="1207"/>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7"/>
      <c r="B28" s="1207"/>
      <c r="C28" s="1207"/>
      <c r="D28" s="1207"/>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7"/>
      <c r="B29" s="1207"/>
      <c r="C29" s="1207"/>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7"/>
      <c r="B30" s="1207"/>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7"/>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633</v>
      </c>
      <c r="N34" s="1200"/>
      <c r="O34" s="1200"/>
      <c r="P34" s="1200"/>
      <c r="Q34" s="1200"/>
      <c r="R34" s="1200"/>
      <c r="S34" s="1200"/>
      <c r="T34" s="1200"/>
      <c r="U34" s="1200"/>
      <c r="V34" s="1200"/>
      <c r="W34" s="1200"/>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1" t="s">
        <v>492</v>
      </c>
      <c r="G2" s="1202"/>
      <c r="H2" s="1203"/>
      <c r="I2" s="435"/>
    </row>
    <row r="3" spans="1:20" ht="3" customHeight="1"/>
    <row r="4" spans="1:20" s="190" customFormat="1" ht="11.25">
      <c r="A4" s="213"/>
      <c r="B4" s="213"/>
      <c r="C4" s="213"/>
      <c r="D4" s="213"/>
      <c r="F4" s="1159" t="s">
        <v>454</v>
      </c>
      <c r="G4" s="1159"/>
      <c r="H4" s="1159"/>
      <c r="I4" s="1204"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04"/>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493</v>
      </c>
      <c r="H7" s="316" t="str">
        <f>IF(dateCh="","",dateCh)</f>
        <v>26.12.2018</v>
      </c>
      <c r="I7" s="196" t="s">
        <v>494</v>
      </c>
      <c r="J7" s="333"/>
      <c r="K7" s="213"/>
      <c r="L7" s="213"/>
      <c r="M7" s="213"/>
      <c r="N7" s="213"/>
      <c r="O7" s="213"/>
      <c r="P7" s="213"/>
      <c r="Q7" s="213"/>
      <c r="R7" s="213"/>
      <c r="S7" s="213"/>
      <c r="T7" s="213"/>
    </row>
    <row r="8" spans="1:20" s="190" customFormat="1" ht="45">
      <c r="A8" s="1205">
        <v>1</v>
      </c>
      <c r="B8" s="213"/>
      <c r="C8" s="213"/>
      <c r="D8" s="213"/>
      <c r="F8" s="334" t="str">
        <f>"2." &amp;mergeValue(A8)</f>
        <v>2.1</v>
      </c>
      <c r="G8" s="416" t="s">
        <v>495</v>
      </c>
      <c r="H8" s="316"/>
      <c r="I8" s="196" t="s">
        <v>591</v>
      </c>
      <c r="J8" s="333"/>
      <c r="K8" s="213"/>
      <c r="L8" s="213"/>
      <c r="M8" s="213"/>
      <c r="N8" s="213"/>
      <c r="O8" s="213"/>
      <c r="P8" s="213"/>
      <c r="Q8" s="213"/>
      <c r="R8" s="213"/>
      <c r="S8" s="213"/>
      <c r="T8" s="213"/>
    </row>
    <row r="9" spans="1:20" s="190" customFormat="1" ht="22.5">
      <c r="A9" s="1205"/>
      <c r="B9" s="213"/>
      <c r="C9" s="213"/>
      <c r="D9" s="213"/>
      <c r="F9" s="334" t="str">
        <f>"3." &amp;mergeValue(A9)</f>
        <v>3.1</v>
      </c>
      <c r="G9" s="416" t="s">
        <v>496</v>
      </c>
      <c r="H9" s="316"/>
      <c r="I9" s="196" t="s">
        <v>589</v>
      </c>
      <c r="J9" s="333"/>
      <c r="K9" s="213"/>
      <c r="L9" s="213"/>
      <c r="M9" s="213"/>
      <c r="N9" s="213"/>
      <c r="O9" s="213"/>
      <c r="P9" s="213"/>
      <c r="Q9" s="213"/>
      <c r="R9" s="213"/>
      <c r="S9" s="213"/>
      <c r="T9" s="213"/>
    </row>
    <row r="10" spans="1:20" s="190" customFormat="1" ht="22.5">
      <c r="A10" s="1205"/>
      <c r="B10" s="213"/>
      <c r="C10" s="213"/>
      <c r="D10" s="213"/>
      <c r="F10" s="334" t="str">
        <f>"4."&amp;mergeValue(A10)</f>
        <v>4.1</v>
      </c>
      <c r="G10" s="416" t="s">
        <v>497</v>
      </c>
      <c r="H10" s="317" t="s">
        <v>458</v>
      </c>
      <c r="I10" s="196"/>
      <c r="J10" s="333"/>
      <c r="K10" s="213"/>
      <c r="L10" s="213"/>
      <c r="M10" s="213"/>
      <c r="N10" s="213"/>
      <c r="O10" s="213"/>
      <c r="P10" s="213"/>
      <c r="Q10" s="213"/>
      <c r="R10" s="213"/>
      <c r="S10" s="213"/>
      <c r="T10" s="213"/>
    </row>
    <row r="11" spans="1:20" s="190" customFormat="1" ht="18.75">
      <c r="A11" s="1205"/>
      <c r="B11" s="1205">
        <v>1</v>
      </c>
      <c r="C11" s="343"/>
      <c r="D11" s="343"/>
      <c r="F11" s="334" t="str">
        <f>"4."&amp;mergeValue(A11) &amp;"."&amp;mergeValue(B11)</f>
        <v>4.1.1</v>
      </c>
      <c r="G11" s="323" t="s">
        <v>593</v>
      </c>
      <c r="H11" s="316" t="str">
        <f>IF(region_name="","",region_name)</f>
        <v>Ростовская область</v>
      </c>
      <c r="I11" s="196" t="s">
        <v>500</v>
      </c>
      <c r="J11" s="333"/>
      <c r="K11" s="213"/>
      <c r="L11" s="213"/>
      <c r="M11" s="213"/>
      <c r="N11" s="213"/>
      <c r="O11" s="213"/>
      <c r="P11" s="213"/>
      <c r="Q11" s="213"/>
      <c r="R11" s="213"/>
      <c r="S11" s="213"/>
      <c r="T11" s="213"/>
    </row>
    <row r="12" spans="1:20" s="190" customFormat="1" ht="22.5">
      <c r="A12" s="1205"/>
      <c r="B12" s="1205"/>
      <c r="C12" s="1205">
        <v>1</v>
      </c>
      <c r="D12" s="343"/>
      <c r="F12" s="334" t="str">
        <f>"4."&amp;mergeValue(A12) &amp;"."&amp;mergeValue(B12)&amp;"."&amp;mergeValue(C12)</f>
        <v>4.1.1.1</v>
      </c>
      <c r="G12" s="340" t="s">
        <v>498</v>
      </c>
      <c r="H12" s="316"/>
      <c r="I12" s="196" t="s">
        <v>501</v>
      </c>
      <c r="J12" s="333"/>
      <c r="K12" s="213"/>
      <c r="L12" s="213"/>
      <c r="M12" s="213"/>
      <c r="N12" s="213"/>
      <c r="O12" s="213"/>
      <c r="P12" s="213"/>
      <c r="Q12" s="213"/>
      <c r="R12" s="213"/>
      <c r="S12" s="213"/>
      <c r="T12" s="213"/>
    </row>
    <row r="13" spans="1:20" s="190" customFormat="1" ht="39" customHeight="1">
      <c r="A13" s="1205"/>
      <c r="B13" s="1205"/>
      <c r="C13" s="1205"/>
      <c r="D13" s="343">
        <v>1</v>
      </c>
      <c r="F13" s="334" t="str">
        <f>"4."&amp;mergeValue(A13) &amp;"."&amp;mergeValue(B13)&amp;"."&amp;mergeValue(C13)&amp;"."&amp;mergeValue(D13)</f>
        <v>4.1.1.1.1</v>
      </c>
      <c r="G13" s="419" t="s">
        <v>499</v>
      </c>
      <c r="H13" s="316"/>
      <c r="I13" s="1206" t="s">
        <v>592</v>
      </c>
      <c r="J13" s="333"/>
      <c r="K13" s="213"/>
      <c r="L13" s="213"/>
      <c r="M13" s="213"/>
      <c r="N13" s="213"/>
      <c r="O13" s="213"/>
      <c r="P13" s="213"/>
      <c r="Q13" s="213"/>
      <c r="R13" s="213"/>
      <c r="S13" s="213"/>
      <c r="T13" s="213"/>
    </row>
    <row r="14" spans="1:20" s="190" customFormat="1" ht="18.75">
      <c r="A14" s="1205"/>
      <c r="B14" s="1205"/>
      <c r="C14" s="1205"/>
      <c r="D14" s="343"/>
      <c r="F14" s="337"/>
      <c r="G14" s="150" t="s">
        <v>4</v>
      </c>
      <c r="H14" s="342"/>
      <c r="I14" s="1206"/>
      <c r="J14" s="333"/>
      <c r="K14" s="213"/>
      <c r="L14" s="213"/>
      <c r="M14" s="213"/>
      <c r="N14" s="213"/>
      <c r="O14" s="213"/>
      <c r="P14" s="213"/>
      <c r="Q14" s="213"/>
      <c r="R14" s="213"/>
      <c r="S14" s="213"/>
      <c r="T14" s="213"/>
    </row>
    <row r="15" spans="1:20" s="190" customFormat="1" ht="18.75">
      <c r="A15" s="1205"/>
      <c r="B15" s="1205"/>
      <c r="C15" s="343"/>
      <c r="D15" s="343"/>
      <c r="F15" s="420"/>
      <c r="G15" s="195" t="s">
        <v>403</v>
      </c>
      <c r="H15" s="421"/>
      <c r="I15" s="422"/>
      <c r="J15" s="333"/>
      <c r="K15" s="213"/>
      <c r="L15" s="213"/>
      <c r="M15" s="213"/>
      <c r="N15" s="213"/>
      <c r="O15" s="213"/>
      <c r="P15" s="213"/>
      <c r="Q15" s="213"/>
      <c r="R15" s="213"/>
      <c r="S15" s="213"/>
      <c r="T15" s="213"/>
    </row>
    <row r="16" spans="1:20" s="190" customFormat="1" ht="18.75">
      <c r="A16" s="1205"/>
      <c r="B16" s="213"/>
      <c r="C16" s="213"/>
      <c r="D16" s="213"/>
      <c r="F16" s="337"/>
      <c r="G16" s="155" t="s">
        <v>507</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506</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594</v>
      </c>
      <c r="H19" s="1200"/>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nataliya.liziakina</cp:lastModifiedBy>
  <cp:lastPrinted>2013-08-29T08:11:20Z</cp:lastPrinted>
  <dcterms:created xsi:type="dcterms:W3CDTF">2004-05-21T07:18:45Z</dcterms:created>
  <dcterms:modified xsi:type="dcterms:W3CDTF">2018-12-28T07:00:48Z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